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C:\00\"/>
    </mc:Choice>
  </mc:AlternateContent>
  <xr:revisionPtr revIDLastSave="0" documentId="8_{9B1296D7-C9C8-4DF3-B999-67CCAF5596C6}" xr6:coauthVersionLast="36" xr6:coauthVersionMax="36" xr10:uidLastSave="{00000000-0000-0000-0000-000000000000}"/>
  <bookViews>
    <workbookView xWindow="32760" yWindow="32760" windowWidth="15975" windowHeight="10815" activeTab="4"/>
  </bookViews>
  <sheets>
    <sheet name="Rekapitulácia stavby" sheetId="1" r:id="rId1"/>
    <sheet name="2021 - MsÚ Pezinok - Klie..." sheetId="2" r:id="rId2"/>
    <sheet name="2 - Elektroinštalácie " sheetId="3" r:id="rId3"/>
    <sheet name="3 - Rozvádzače" sheetId="4" r:id="rId4"/>
    <sheet name="4 - Murárske práce " sheetId="5" r:id="rId5"/>
  </sheets>
  <definedNames>
    <definedName name="_xlnm._FilterDatabase" localSheetId="2" hidden="1">'2 - Elektroinštalácie '!$C$117:$K$199</definedName>
    <definedName name="_xlnm._FilterDatabase" localSheetId="1" hidden="1">'2021 - MsÚ Pezinok - Klie...'!$C$115:$K$167</definedName>
    <definedName name="_xlnm._FilterDatabase" localSheetId="3" hidden="1">'3 - Rozvádzače'!$C$117:$K$165</definedName>
    <definedName name="_xlnm._FilterDatabase" localSheetId="4" hidden="1">'4 - Murárske práce '!$C$117:$K$137</definedName>
    <definedName name="_xlnm.Print_Titles" localSheetId="2">'2 - Elektroinštalácie '!$117:$117</definedName>
    <definedName name="_xlnm.Print_Titles" localSheetId="1">'2021 - MsÚ Pezinok - Klie...'!$115:$115</definedName>
    <definedName name="_xlnm.Print_Titles" localSheetId="3">'3 - Rozvádzače'!$117:$117</definedName>
    <definedName name="_xlnm.Print_Titles" localSheetId="4">'4 - Murárske práce '!$117:$117</definedName>
    <definedName name="_xlnm.Print_Titles" localSheetId="0">'Rekapitulácia stavby'!$92:$92</definedName>
    <definedName name="_xlnm.Print_Area" localSheetId="2">'2 - Elektroinštalácie '!$C$4:$J$76,'2 - Elektroinštalácie '!$C$82:$J$99,'2 - Elektroinštalácie '!$C$105:$J$199</definedName>
    <definedName name="_xlnm.Print_Area" localSheetId="1">'2021 - MsÚ Pezinok - Klie...'!$C$4:$J$76,'2021 - MsÚ Pezinok - Klie...'!$C$82:$J$99,'2021 - MsÚ Pezinok - Klie...'!$C$105:$J$167</definedName>
    <definedName name="_xlnm.Print_Area" localSheetId="3">'3 - Rozvádzače'!$C$4:$J$76,'3 - Rozvádzače'!$C$82:$J$99,'3 - Rozvádzače'!$C$105:$J$165</definedName>
    <definedName name="_xlnm.Print_Area" localSheetId="4">'4 - Murárske práce '!$C$4:$J$76,'4 - Murárske práce '!$C$82:$J$99,'4 - Murárske práce '!$C$105:$J$137</definedName>
    <definedName name="_xlnm.Print_Area" localSheetId="0">'Rekapitulácia stavby'!$D$4:$AO$76,'Rekapitulácia stavby'!$C$82:$AQ$99</definedName>
  </definedNames>
  <calcPr calcId="191029" fullCalcOnLoad="1"/>
</workbook>
</file>

<file path=xl/calcChain.xml><?xml version="1.0" encoding="utf-8"?>
<calcChain xmlns="http://schemas.openxmlformats.org/spreadsheetml/2006/main">
  <c r="J37" i="5" l="1"/>
  <c r="J36" i="5"/>
  <c r="AY98" i="1"/>
  <c r="J35" i="5"/>
  <c r="AX98" i="1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F112" i="5"/>
  <c r="E110" i="5"/>
  <c r="F89" i="5"/>
  <c r="E87" i="5"/>
  <c r="J24" i="5"/>
  <c r="E24" i="5"/>
  <c r="J115" i="5"/>
  <c r="J23" i="5"/>
  <c r="J21" i="5"/>
  <c r="E21" i="5"/>
  <c r="J91" i="5"/>
  <c r="J20" i="5"/>
  <c r="J18" i="5"/>
  <c r="E18" i="5"/>
  <c r="F115" i="5"/>
  <c r="J17" i="5"/>
  <c r="J15" i="5"/>
  <c r="E15" i="5"/>
  <c r="F114" i="5"/>
  <c r="J14" i="5"/>
  <c r="J89" i="5"/>
  <c r="E7" i="5"/>
  <c r="E108" i="5"/>
  <c r="J37" i="4"/>
  <c r="J36" i="4"/>
  <c r="AY97" i="1"/>
  <c r="J35" i="4"/>
  <c r="AX97" i="1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F112" i="4"/>
  <c r="E110" i="4"/>
  <c r="F89" i="4"/>
  <c r="E87" i="4"/>
  <c r="J24" i="4"/>
  <c r="E24" i="4"/>
  <c r="J115" i="4"/>
  <c r="J23" i="4"/>
  <c r="J21" i="4"/>
  <c r="E21" i="4"/>
  <c r="J91" i="4"/>
  <c r="J20" i="4"/>
  <c r="J18" i="4"/>
  <c r="E18" i="4"/>
  <c r="F92" i="4"/>
  <c r="J17" i="4"/>
  <c r="J15" i="4"/>
  <c r="E15" i="4"/>
  <c r="F91" i="4"/>
  <c r="J14" i="4"/>
  <c r="J89" i="4"/>
  <c r="E7" i="4"/>
  <c r="E108" i="4"/>
  <c r="J37" i="3"/>
  <c r="J36" i="3"/>
  <c r="AY96" i="1"/>
  <c r="J35" i="3"/>
  <c r="AX96" i="1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21" i="3"/>
  <c r="BH121" i="3"/>
  <c r="BG121" i="3"/>
  <c r="BE121" i="3"/>
  <c r="T121" i="3"/>
  <c r="R121" i="3"/>
  <c r="P121" i="3"/>
  <c r="F112" i="3"/>
  <c r="E110" i="3"/>
  <c r="F89" i="3"/>
  <c r="E87" i="3"/>
  <c r="J24" i="3"/>
  <c r="E24" i="3"/>
  <c r="J92" i="3"/>
  <c r="J23" i="3"/>
  <c r="J21" i="3"/>
  <c r="E21" i="3"/>
  <c r="J114" i="3"/>
  <c r="J20" i="3"/>
  <c r="J18" i="3"/>
  <c r="E18" i="3"/>
  <c r="F115" i="3"/>
  <c r="J17" i="3"/>
  <c r="J15" i="3"/>
  <c r="E15" i="3"/>
  <c r="F114" i="3"/>
  <c r="J14" i="3"/>
  <c r="J89" i="3"/>
  <c r="E7" i="3"/>
  <c r="E85" i="3"/>
  <c r="J35" i="2"/>
  <c r="J34" i="2"/>
  <c r="AY95" i="1"/>
  <c r="J33" i="2"/>
  <c r="AX95" i="1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BI119" i="2"/>
  <c r="BH119" i="2"/>
  <c r="BG119" i="2"/>
  <c r="BE119" i="2"/>
  <c r="T119" i="2"/>
  <c r="R119" i="2"/>
  <c r="P119" i="2"/>
  <c r="F110" i="2"/>
  <c r="E108" i="2"/>
  <c r="F87" i="2"/>
  <c r="E85" i="2"/>
  <c r="J22" i="2"/>
  <c r="E22" i="2"/>
  <c r="J113" i="2"/>
  <c r="J21" i="2"/>
  <c r="J19" i="2"/>
  <c r="E19" i="2"/>
  <c r="J112" i="2"/>
  <c r="J18" i="2"/>
  <c r="J16" i="2"/>
  <c r="E16" i="2"/>
  <c r="F90" i="2"/>
  <c r="J15" i="2"/>
  <c r="J13" i="2"/>
  <c r="E13" i="2"/>
  <c r="F112" i="2"/>
  <c r="J12" i="2"/>
  <c r="J110" i="2"/>
  <c r="L90" i="1"/>
  <c r="AM90" i="1"/>
  <c r="AM89" i="1"/>
  <c r="L89" i="1"/>
  <c r="AM87" i="1"/>
  <c r="L87" i="1"/>
  <c r="L85" i="1"/>
  <c r="L84" i="1"/>
  <c r="BK165" i="2"/>
  <c r="J152" i="2"/>
  <c r="J138" i="2"/>
  <c r="J128" i="2"/>
  <c r="J161" i="2"/>
  <c r="BK149" i="2"/>
  <c r="BK140" i="2"/>
  <c r="J119" i="2"/>
  <c r="BK156" i="2"/>
  <c r="J146" i="2"/>
  <c r="J126" i="2"/>
  <c r="BK144" i="2"/>
  <c r="BK127" i="2"/>
  <c r="BK195" i="3"/>
  <c r="J164" i="3"/>
  <c r="BK128" i="3"/>
  <c r="BK170" i="3"/>
  <c r="J129" i="3"/>
  <c r="BK164" i="3"/>
  <c r="BK140" i="3"/>
  <c r="BK158" i="3"/>
  <c r="BK139" i="3"/>
  <c r="BK190" i="3"/>
  <c r="J179" i="3"/>
  <c r="J162" i="3"/>
  <c r="J155" i="3"/>
  <c r="J170" i="3"/>
  <c r="J152" i="3"/>
  <c r="BK160" i="3"/>
  <c r="BK146" i="3"/>
  <c r="J128" i="3"/>
  <c r="J130" i="3"/>
  <c r="J158" i="4"/>
  <c r="J134" i="4"/>
  <c r="BK156" i="4"/>
  <c r="BK137" i="4"/>
  <c r="J121" i="4"/>
  <c r="J152" i="4"/>
  <c r="J126" i="4"/>
  <c r="J144" i="4"/>
  <c r="BK160" i="4"/>
  <c r="J130" i="4"/>
  <c r="J135" i="4"/>
  <c r="J151" i="4"/>
  <c r="J123" i="5"/>
  <c r="J124" i="5"/>
  <c r="J126" i="5"/>
  <c r="BK133" i="5"/>
  <c r="BK127" i="5"/>
  <c r="J157" i="2"/>
  <c r="J139" i="2"/>
  <c r="BK126" i="2"/>
  <c r="J164" i="2"/>
  <c r="BK154" i="2"/>
  <c r="BK141" i="2"/>
  <c r="J120" i="2"/>
  <c r="J165" i="2"/>
  <c r="BK157" i="2"/>
  <c r="J147" i="2"/>
  <c r="BK132" i="2"/>
  <c r="J122" i="2"/>
  <c r="J130" i="2"/>
  <c r="BK121" i="2"/>
  <c r="J185" i="3"/>
  <c r="BK171" i="3"/>
  <c r="BK135" i="3"/>
  <c r="BK193" i="3"/>
  <c r="BK178" i="3"/>
  <c r="J158" i="3"/>
  <c r="BK132" i="3"/>
  <c r="BK191" i="3"/>
  <c r="J186" i="3"/>
  <c r="J166" i="3"/>
  <c r="J127" i="3"/>
  <c r="BK166" i="3"/>
  <c r="J147" i="3"/>
  <c r="J196" i="3"/>
  <c r="BK174" i="3"/>
  <c r="J159" i="3"/>
  <c r="J124" i="3"/>
  <c r="J171" i="3"/>
  <c r="BK155" i="3"/>
  <c r="J126" i="3"/>
  <c r="BK154" i="3"/>
  <c r="BK129" i="3"/>
  <c r="J133" i="3"/>
  <c r="J154" i="4"/>
  <c r="J145" i="4"/>
  <c r="BK132" i="4"/>
  <c r="J139" i="4"/>
  <c r="J123" i="4"/>
  <c r="BK153" i="4"/>
  <c r="BK130" i="4"/>
  <c r="BK139" i="4"/>
  <c r="BK151" i="4"/>
  <c r="J160" i="4"/>
  <c r="J131" i="4"/>
  <c r="J146" i="4"/>
  <c r="BK123" i="4"/>
  <c r="BK130" i="5"/>
  <c r="J129" i="5"/>
  <c r="J134" i="5"/>
  <c r="BK123" i="5"/>
  <c r="BK161" i="2"/>
  <c r="J150" i="2"/>
  <c r="J137" i="2"/>
  <c r="BK125" i="2"/>
  <c r="BK160" i="2"/>
  <c r="J144" i="2"/>
  <c r="BK137" i="2"/>
  <c r="J166" i="2"/>
  <c r="BK158" i="2"/>
  <c r="BK150" i="2"/>
  <c r="BK138" i="2"/>
  <c r="J123" i="2"/>
  <c r="BK142" i="2"/>
  <c r="BK124" i="2"/>
  <c r="BK196" i="3"/>
  <c r="BK184" i="3"/>
  <c r="BK162" i="3"/>
  <c r="BK133" i="3"/>
  <c r="J190" i="3"/>
  <c r="J175" i="3"/>
  <c r="J134" i="3"/>
  <c r="BK194" i="3"/>
  <c r="J188" i="3"/>
  <c r="BK161" i="3"/>
  <c r="J182" i="3"/>
  <c r="J165" i="3"/>
  <c r="BK144" i="3"/>
  <c r="BK199" i="3"/>
  <c r="BK186" i="3"/>
  <c r="J168" i="3"/>
  <c r="BK142" i="3"/>
  <c r="BK141" i="3"/>
  <c r="J135" i="3"/>
  <c r="BK134" i="3"/>
  <c r="J132" i="3"/>
  <c r="BK126" i="3"/>
  <c r="BK176" i="3"/>
  <c r="J161" i="3"/>
  <c r="BK125" i="3"/>
  <c r="J144" i="3"/>
  <c r="BK168" i="3"/>
  <c r="BK143" i="3"/>
  <c r="J163" i="4"/>
  <c r="BK144" i="4"/>
  <c r="BK159" i="4"/>
  <c r="J140" i="4"/>
  <c r="BK126" i="4"/>
  <c r="BK162" i="4"/>
  <c r="J133" i="4"/>
  <c r="J159" i="4"/>
  <c r="J132" i="4"/>
  <c r="BK154" i="4"/>
  <c r="BK122" i="4"/>
  <c r="BK146" i="4"/>
  <c r="J161" i="4"/>
  <c r="BK125" i="4"/>
  <c r="J136" i="5"/>
  <c r="BK136" i="5"/>
  <c r="BK131" i="5"/>
  <c r="BK129" i="5"/>
  <c r="BK124" i="5"/>
  <c r="J159" i="2"/>
  <c r="J148" i="2"/>
  <c r="BK134" i="2"/>
  <c r="BK123" i="2"/>
  <c r="BK159" i="2"/>
  <c r="BK147" i="2"/>
  <c r="BK130" i="2"/>
  <c r="BK166" i="2"/>
  <c r="J160" i="2"/>
  <c r="BK152" i="2"/>
  <c r="J135" i="2"/>
  <c r="J145" i="2"/>
  <c r="BK128" i="2"/>
  <c r="J198" i="3"/>
  <c r="BK180" i="3"/>
  <c r="BK136" i="3"/>
  <c r="J194" i="3"/>
  <c r="BK183" i="3"/>
  <c r="J146" i="3"/>
  <c r="J195" i="3"/>
  <c r="J183" i="3"/>
  <c r="BK149" i="3"/>
  <c r="J177" i="3"/>
  <c r="J154" i="3"/>
  <c r="J125" i="3"/>
  <c r="BK189" i="3"/>
  <c r="J178" i="3"/>
  <c r="BK165" i="3"/>
  <c r="J143" i="3"/>
  <c r="J169" i="3"/>
  <c r="J139" i="3"/>
  <c r="J181" i="3"/>
  <c r="J140" i="3"/>
  <c r="J149" i="3"/>
  <c r="BK123" i="3"/>
  <c r="BK148" i="4"/>
  <c r="BK133" i="4"/>
  <c r="BK145" i="4"/>
  <c r="BK134" i="4"/>
  <c r="J165" i="4"/>
  <c r="J137" i="4"/>
  <c r="BK161" i="4"/>
  <c r="BK131" i="4"/>
  <c r="J138" i="4"/>
  <c r="BK158" i="4"/>
  <c r="BK121" i="4"/>
  <c r="J127" i="4"/>
  <c r="J122" i="5"/>
  <c r="J137" i="5"/>
  <c r="J121" i="5"/>
  <c r="BK134" i="5"/>
  <c r="J158" i="2"/>
  <c r="J141" i="2"/>
  <c r="J132" i="2"/>
  <c r="AS94" i="1"/>
  <c r="J127" i="2"/>
  <c r="BK164" i="2"/>
  <c r="J155" i="2"/>
  <c r="J143" i="2"/>
  <c r="J125" i="2"/>
  <c r="BK146" i="2"/>
  <c r="J140" i="2"/>
  <c r="BK122" i="2"/>
  <c r="J174" i="3"/>
  <c r="J141" i="3"/>
  <c r="J197" i="3"/>
  <c r="BK151" i="3"/>
  <c r="J199" i="3"/>
  <c r="J189" i="3"/>
  <c r="J180" i="3"/>
  <c r="BK137" i="3"/>
  <c r="BK169" i="3"/>
  <c r="J153" i="3"/>
  <c r="BK122" i="3"/>
  <c r="BK188" i="3"/>
  <c r="J176" i="3"/>
  <c r="J160" i="3"/>
  <c r="BK127" i="3"/>
  <c r="BK175" i="3"/>
  <c r="BK153" i="3"/>
  <c r="BK179" i="3"/>
  <c r="BK148" i="3"/>
  <c r="J150" i="3"/>
  <c r="J121" i="3"/>
  <c r="BK149" i="4"/>
  <c r="J141" i="4"/>
  <c r="J150" i="4"/>
  <c r="BK135" i="4"/>
  <c r="J164" i="4"/>
  <c r="J147" i="4"/>
  <c r="BK157" i="4"/>
  <c r="J124" i="4"/>
  <c r="J142" i="4"/>
  <c r="BK163" i="4"/>
  <c r="BK136" i="4"/>
  <c r="BK150" i="4"/>
  <c r="BK137" i="5"/>
  <c r="J127" i="5"/>
  <c r="J133" i="5"/>
  <c r="J125" i="5"/>
  <c r="J135" i="5"/>
  <c r="BK122" i="5"/>
  <c r="J156" i="2"/>
  <c r="BK145" i="2"/>
  <c r="BK135" i="2"/>
  <c r="J124" i="2"/>
  <c r="BK163" i="2"/>
  <c r="BK153" i="2"/>
  <c r="J142" i="2"/>
  <c r="J136" i="2"/>
  <c r="J167" i="2"/>
  <c r="J163" i="2"/>
  <c r="J154" i="2"/>
  <c r="BK139" i="2"/>
  <c r="BK129" i="2"/>
  <c r="J121" i="2"/>
  <c r="BK131" i="2"/>
  <c r="BK197" i="3"/>
  <c r="BK177" i="3"/>
  <c r="J142" i="3"/>
  <c r="BK198" i="3"/>
  <c r="BK187" i="3"/>
  <c r="J137" i="3"/>
  <c r="BK124" i="3"/>
  <c r="J184" i="3"/>
  <c r="BK157" i="3"/>
  <c r="J123" i="3"/>
  <c r="J167" i="3"/>
  <c r="BK152" i="3"/>
  <c r="J136" i="3"/>
  <c r="BK185" i="3"/>
  <c r="BK172" i="3"/>
  <c r="BK156" i="3"/>
  <c r="BK121" i="3"/>
  <c r="BK167" i="3"/>
  <c r="J138" i="3"/>
  <c r="J157" i="3"/>
  <c r="BK138" i="3"/>
  <c r="J122" i="3"/>
  <c r="BK145" i="3"/>
  <c r="J162" i="4"/>
  <c r="BK147" i="4"/>
  <c r="BK124" i="4"/>
  <c r="BK142" i="4"/>
  <c r="J129" i="4"/>
  <c r="BK155" i="4"/>
  <c r="J149" i="4"/>
  <c r="J122" i="4"/>
  <c r="BK141" i="4"/>
  <c r="BK129" i="4"/>
  <c r="BK152" i="4"/>
  <c r="J125" i="4"/>
  <c r="J155" i="4"/>
  <c r="BK127" i="4"/>
  <c r="BK140" i="4"/>
  <c r="BK132" i="5"/>
  <c r="J131" i="5"/>
  <c r="BK135" i="5"/>
  <c r="J132" i="5"/>
  <c r="BK121" i="5"/>
  <c r="BK128" i="5"/>
  <c r="J162" i="2"/>
  <c r="J149" i="2"/>
  <c r="BK136" i="2"/>
  <c r="BK120" i="2"/>
  <c r="BK155" i="2"/>
  <c r="BK148" i="2"/>
  <c r="J134" i="2"/>
  <c r="BK167" i="2"/>
  <c r="BK162" i="2"/>
  <c r="J153" i="2"/>
  <c r="J131" i="2"/>
  <c r="BK143" i="2"/>
  <c r="J129" i="2"/>
  <c r="BK119" i="2"/>
  <c r="J191" i="3"/>
  <c r="BK181" i="3"/>
  <c r="BK159" i="3"/>
  <c r="BK131" i="3"/>
  <c r="BK192" i="3"/>
  <c r="BK163" i="3"/>
  <c r="BK130" i="3"/>
  <c r="J193" i="3"/>
  <c r="J187" i="3"/>
  <c r="BK173" i="3"/>
  <c r="BK147" i="3"/>
  <c r="J172" i="3"/>
  <c r="BK150" i="3"/>
  <c r="J192" i="3"/>
  <c r="J163" i="3"/>
  <c r="J145" i="3"/>
  <c r="J173" i="3"/>
  <c r="J156" i="3"/>
  <c r="BK182" i="3"/>
  <c r="J151" i="3"/>
  <c r="J131" i="3"/>
  <c r="J148" i="3"/>
  <c r="BK165" i="4"/>
  <c r="BK143" i="4"/>
  <c r="BK128" i="4"/>
  <c r="J136" i="4"/>
  <c r="J156" i="4"/>
  <c r="J143" i="4"/>
  <c r="BK164" i="4"/>
  <c r="BK138" i="4"/>
  <c r="J157" i="4"/>
  <c r="J128" i="4"/>
  <c r="J148" i="4"/>
  <c r="J153" i="4"/>
  <c r="J130" i="5"/>
  <c r="J128" i="5"/>
  <c r="BK126" i="5"/>
  <c r="BK125" i="5"/>
  <c r="BK133" i="2"/>
  <c r="J133" i="2"/>
  <c r="J97" i="2"/>
  <c r="T151" i="2"/>
  <c r="T120" i="3"/>
  <c r="T119" i="3"/>
  <c r="T118" i="3"/>
  <c r="T118" i="2"/>
  <c r="R151" i="2"/>
  <c r="R117" i="2"/>
  <c r="R116" i="2"/>
  <c r="P118" i="2"/>
  <c r="T133" i="2"/>
  <c r="P133" i="2"/>
  <c r="BK118" i="2"/>
  <c r="J118" i="2"/>
  <c r="J96" i="2"/>
  <c r="R133" i="2"/>
  <c r="BK120" i="3"/>
  <c r="J120" i="3"/>
  <c r="J98" i="3"/>
  <c r="T120" i="4"/>
  <c r="T119" i="4"/>
  <c r="T118" i="4"/>
  <c r="BK120" i="5"/>
  <c r="J120" i="5"/>
  <c r="J98" i="5"/>
  <c r="P151" i="2"/>
  <c r="P120" i="3"/>
  <c r="P119" i="3"/>
  <c r="P118" i="3"/>
  <c r="AU96" i="1"/>
  <c r="R120" i="4"/>
  <c r="R119" i="4"/>
  <c r="R118" i="4"/>
  <c r="P120" i="5"/>
  <c r="P119" i="5"/>
  <c r="P118" i="5"/>
  <c r="AU98" i="1"/>
  <c r="R118" i="2"/>
  <c r="BK151" i="2"/>
  <c r="J151" i="2"/>
  <c r="J98" i="2"/>
  <c r="R120" i="3"/>
  <c r="R119" i="3"/>
  <c r="R118" i="3"/>
  <c r="P120" i="4"/>
  <c r="P119" i="4"/>
  <c r="P118" i="4"/>
  <c r="AU97" i="1"/>
  <c r="R120" i="5"/>
  <c r="R119" i="5"/>
  <c r="R118" i="5"/>
  <c r="BK120" i="4"/>
  <c r="J120" i="4"/>
  <c r="J98" i="4"/>
  <c r="T120" i="5"/>
  <c r="T119" i="5"/>
  <c r="T118" i="5"/>
  <c r="F92" i="5"/>
  <c r="J114" i="5"/>
  <c r="J112" i="5"/>
  <c r="BF129" i="5"/>
  <c r="BF130" i="5"/>
  <c r="F91" i="5"/>
  <c r="E85" i="5"/>
  <c r="J92" i="5"/>
  <c r="BF122" i="5"/>
  <c r="BF123" i="5"/>
  <c r="BF124" i="5"/>
  <c r="BF135" i="5"/>
  <c r="BF136" i="5"/>
  <c r="BF137" i="5"/>
  <c r="BF125" i="5"/>
  <c r="BF132" i="5"/>
  <c r="BF134" i="5"/>
  <c r="BF121" i="5"/>
  <c r="BF128" i="5"/>
  <c r="BF131" i="5"/>
  <c r="BF133" i="5"/>
  <c r="BF126" i="5"/>
  <c r="BF127" i="5"/>
  <c r="J92" i="4"/>
  <c r="BF121" i="4"/>
  <c r="BF128" i="4"/>
  <c r="BF130" i="4"/>
  <c r="BF133" i="4"/>
  <c r="BF134" i="4"/>
  <c r="BF135" i="4"/>
  <c r="BF137" i="4"/>
  <c r="BF157" i="4"/>
  <c r="BF159" i="4"/>
  <c r="BF162" i="4"/>
  <c r="F114" i="4"/>
  <c r="BF123" i="4"/>
  <c r="BF129" i="4"/>
  <c r="BF138" i="4"/>
  <c r="BF142" i="4"/>
  <c r="BF143" i="4"/>
  <c r="F115" i="4"/>
  <c r="BF132" i="4"/>
  <c r="BF139" i="4"/>
  <c r="BF140" i="4"/>
  <c r="BF144" i="4"/>
  <c r="BF146" i="4"/>
  <c r="BF147" i="4"/>
  <c r="BF150" i="4"/>
  <c r="BF158" i="4"/>
  <c r="BF165" i="4"/>
  <c r="E85" i="4"/>
  <c r="J112" i="4"/>
  <c r="BF122" i="4"/>
  <c r="BF125" i="4"/>
  <c r="BF126" i="4"/>
  <c r="BF127" i="4"/>
  <c r="BF145" i="4"/>
  <c r="BF149" i="4"/>
  <c r="BF153" i="4"/>
  <c r="BF154" i="4"/>
  <c r="BF155" i="4"/>
  <c r="J114" i="4"/>
  <c r="BF124" i="4"/>
  <c r="BF131" i="4"/>
  <c r="BF141" i="4"/>
  <c r="BF161" i="4"/>
  <c r="BF148" i="4"/>
  <c r="BF152" i="4"/>
  <c r="BF160" i="4"/>
  <c r="BF163" i="4"/>
  <c r="BF136" i="4"/>
  <c r="BF151" i="4"/>
  <c r="BF156" i="4"/>
  <c r="BF164" i="4"/>
  <c r="F91" i="3"/>
  <c r="BF125" i="3"/>
  <c r="BF127" i="3"/>
  <c r="BF137" i="3"/>
  <c r="BF162" i="3"/>
  <c r="BF164" i="3"/>
  <c r="BF170" i="3"/>
  <c r="J91" i="3"/>
  <c r="J112" i="3"/>
  <c r="BF133" i="3"/>
  <c r="BF172" i="3"/>
  <c r="BF176" i="3"/>
  <c r="E108" i="3"/>
  <c r="J115" i="3"/>
  <c r="BF123" i="3"/>
  <c r="BF131" i="3"/>
  <c r="BF135" i="3"/>
  <c r="BF141" i="3"/>
  <c r="BF144" i="3"/>
  <c r="BF146" i="3"/>
  <c r="BF158" i="3"/>
  <c r="BF179" i="3"/>
  <c r="BK117" i="2"/>
  <c r="J117" i="2"/>
  <c r="J95" i="2"/>
  <c r="BF130" i="3"/>
  <c r="BF139" i="3"/>
  <c r="BF149" i="3"/>
  <c r="BF187" i="3"/>
  <c r="BF189" i="3"/>
  <c r="BF193" i="3"/>
  <c r="BF195" i="3"/>
  <c r="BF199" i="3"/>
  <c r="F92" i="3"/>
  <c r="BF128" i="3"/>
  <c r="BF132" i="3"/>
  <c r="BF163" i="3"/>
  <c r="BF174" i="3"/>
  <c r="BF175" i="3"/>
  <c r="BF183" i="3"/>
  <c r="BF124" i="3"/>
  <c r="BF134" i="3"/>
  <c r="BF136" i="3"/>
  <c r="BF143" i="3"/>
  <c r="BF145" i="3"/>
  <c r="BF150" i="3"/>
  <c r="BF151" i="3"/>
  <c r="BF167" i="3"/>
  <c r="BF171" i="3"/>
  <c r="BF177" i="3"/>
  <c r="BF178" i="3"/>
  <c r="BF181" i="3"/>
  <c r="BF186" i="3"/>
  <c r="BF190" i="3"/>
  <c r="BF122" i="3"/>
  <c r="BF126" i="3"/>
  <c r="BF140" i="3"/>
  <c r="BF142" i="3"/>
  <c r="BF154" i="3"/>
  <c r="BF156" i="3"/>
  <c r="BF159" i="3"/>
  <c r="BF160" i="3"/>
  <c r="BF161" i="3"/>
  <c r="BF165" i="3"/>
  <c r="BF168" i="3"/>
  <c r="BF173" i="3"/>
  <c r="BF180" i="3"/>
  <c r="BF182" i="3"/>
  <c r="BF188" i="3"/>
  <c r="BF191" i="3"/>
  <c r="BF192" i="3"/>
  <c r="BF194" i="3"/>
  <c r="BF121" i="3"/>
  <c r="BF129" i="3"/>
  <c r="BF138" i="3"/>
  <c r="BF147" i="3"/>
  <c r="BF148" i="3"/>
  <c r="BF152" i="3"/>
  <c r="BF153" i="3"/>
  <c r="BF155" i="3"/>
  <c r="BF157" i="3"/>
  <c r="BF166" i="3"/>
  <c r="BF169" i="3"/>
  <c r="BF184" i="3"/>
  <c r="BF185" i="3"/>
  <c r="BF196" i="3"/>
  <c r="BF197" i="3"/>
  <c r="BF198" i="3"/>
  <c r="F113" i="2"/>
  <c r="BF125" i="2"/>
  <c r="BF128" i="2"/>
  <c r="BF139" i="2"/>
  <c r="BF141" i="2"/>
  <c r="BF142" i="2"/>
  <c r="BF143" i="2"/>
  <c r="BF145" i="2"/>
  <c r="BF147" i="2"/>
  <c r="F89" i="2"/>
  <c r="J90" i="2"/>
  <c r="BF120" i="2"/>
  <c r="BF121" i="2"/>
  <c r="BF122" i="2"/>
  <c r="BF124" i="2"/>
  <c r="BF126" i="2"/>
  <c r="BF130" i="2"/>
  <c r="BF135" i="2"/>
  <c r="BF136" i="2"/>
  <c r="BF146" i="2"/>
  <c r="BF150" i="2"/>
  <c r="BF160" i="2"/>
  <c r="BF165" i="2"/>
  <c r="BF166" i="2"/>
  <c r="BF167" i="2"/>
  <c r="J89" i="2"/>
  <c r="BF119" i="2"/>
  <c r="BF127" i="2"/>
  <c r="BF129" i="2"/>
  <c r="BF132" i="2"/>
  <c r="BF134" i="2"/>
  <c r="BF140" i="2"/>
  <c r="BF144" i="2"/>
  <c r="BF149" i="2"/>
  <c r="BF155" i="2"/>
  <c r="BF156" i="2"/>
  <c r="BF157" i="2"/>
  <c r="BF158" i="2"/>
  <c r="BF159" i="2"/>
  <c r="BF161" i="2"/>
  <c r="J87" i="2"/>
  <c r="BF123" i="2"/>
  <c r="BF131" i="2"/>
  <c r="BF137" i="2"/>
  <c r="BF138" i="2"/>
  <c r="BF148" i="2"/>
  <c r="BF152" i="2"/>
  <c r="BF153" i="2"/>
  <c r="BF154" i="2"/>
  <c r="BF162" i="2"/>
  <c r="BF163" i="2"/>
  <c r="BF164" i="2"/>
  <c r="F35" i="2"/>
  <c r="BD95" i="1"/>
  <c r="F37" i="3"/>
  <c r="BD96" i="1"/>
  <c r="F37" i="5"/>
  <c r="BD98" i="1"/>
  <c r="F33" i="3"/>
  <c r="AZ96" i="1"/>
  <c r="F33" i="4"/>
  <c r="AZ97" i="1"/>
  <c r="F33" i="5"/>
  <c r="AZ98" i="1"/>
  <c r="F33" i="2"/>
  <c r="BB95" i="1"/>
  <c r="F35" i="3"/>
  <c r="BB96" i="1"/>
  <c r="F34" i="2"/>
  <c r="BC95" i="1"/>
  <c r="J33" i="4"/>
  <c r="AV97" i="1"/>
  <c r="J33" i="5"/>
  <c r="AV98" i="1"/>
  <c r="J33" i="3"/>
  <c r="AV96" i="1"/>
  <c r="F37" i="4"/>
  <c r="BD97" i="1"/>
  <c r="F35" i="5"/>
  <c r="BB98" i="1"/>
  <c r="J31" i="2"/>
  <c r="AV95" i="1"/>
  <c r="F36" i="4"/>
  <c r="BC97" i="1"/>
  <c r="F35" i="4"/>
  <c r="BB97" i="1"/>
  <c r="F31" i="2"/>
  <c r="AZ95" i="1"/>
  <c r="F36" i="3"/>
  <c r="BC96" i="1"/>
  <c r="F36" i="5"/>
  <c r="BC98" i="1"/>
  <c r="BK119" i="3"/>
  <c r="J119" i="3"/>
  <c r="J97" i="3"/>
  <c r="T117" i="2"/>
  <c r="T116" i="2"/>
  <c r="P117" i="2"/>
  <c r="P116" i="2"/>
  <c r="AU95" i="1"/>
  <c r="AU94" i="1"/>
  <c r="BK119" i="4"/>
  <c r="BK118" i="4"/>
  <c r="J118" i="4"/>
  <c r="J96" i="4"/>
  <c r="BK119" i="5"/>
  <c r="J119" i="5"/>
  <c r="J97" i="5"/>
  <c r="J119" i="4"/>
  <c r="J97" i="4"/>
  <c r="BK118" i="3"/>
  <c r="J118" i="3"/>
  <c r="J96" i="3"/>
  <c r="BK116" i="2"/>
  <c r="J116" i="2"/>
  <c r="J94" i="2"/>
  <c r="F34" i="3"/>
  <c r="BA96" i="1"/>
  <c r="J34" i="3"/>
  <c r="AW96" i="1"/>
  <c r="AT96" i="1"/>
  <c r="J30" i="4"/>
  <c r="J32" i="2"/>
  <c r="AW95" i="1"/>
  <c r="AT95" i="1"/>
  <c r="J34" i="5"/>
  <c r="AW98" i="1"/>
  <c r="AT98" i="1"/>
  <c r="J34" i="4"/>
  <c r="AW97" i="1"/>
  <c r="AT97" i="1"/>
  <c r="AZ94" i="1"/>
  <c r="W29" i="1"/>
  <c r="BB94" i="1"/>
  <c r="AX94" i="1"/>
  <c r="F32" i="2"/>
  <c r="BA95" i="1"/>
  <c r="BC94" i="1"/>
  <c r="AY94" i="1"/>
  <c r="BD94" i="1"/>
  <c r="W33" i="1"/>
  <c r="F34" i="4"/>
  <c r="BA97" i="1"/>
  <c r="F34" i="5"/>
  <c r="BA98" i="1"/>
  <c r="AG97" i="1"/>
  <c r="BK118" i="5"/>
  <c r="J118" i="5"/>
  <c r="J96" i="5"/>
  <c r="J39" i="4"/>
  <c r="AN97" i="1"/>
  <c r="AV94" i="1"/>
  <c r="AK29" i="1"/>
  <c r="BA94" i="1"/>
  <c r="W30" i="1"/>
  <c r="J30" i="3"/>
  <c r="AG96" i="1"/>
  <c r="AN96" i="1"/>
  <c r="W31" i="1"/>
  <c r="J28" i="2"/>
  <c r="AG95" i="1"/>
  <c r="W32" i="1"/>
  <c r="J39" i="3"/>
  <c r="J37" i="2"/>
  <c r="AN95" i="1"/>
  <c r="J30" i="5"/>
  <c r="AG98" i="1"/>
  <c r="AG94" i="1"/>
  <c r="AK26" i="1"/>
  <c r="AW94" i="1"/>
  <c r="AK30" i="1"/>
  <c r="AK35" i="1"/>
  <c r="J39" i="5"/>
  <c r="AN98" i="1"/>
  <c r="AT94" i="1"/>
  <c r="AN94" i="1"/>
</calcChain>
</file>

<file path=xl/sharedStrings.xml><?xml version="1.0" encoding="utf-8"?>
<sst xmlns="http://schemas.openxmlformats.org/spreadsheetml/2006/main" count="3267" uniqueCount="752">
  <si>
    <t>Export Komplet</t>
  </si>
  <si>
    <t/>
  </si>
  <si>
    <t>2.0</t>
  </si>
  <si>
    <t>False</t>
  </si>
  <si>
    <t>{8111a754-88ff-46bb-89b0-9b83db913023}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</si>
  <si>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</si>
  <si>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</si>
  <si>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</si>
  <si>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</si>
  <si>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</si>
  <si>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</si>
  <si>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</si>
  <si>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</si>
  <si>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</si>
  <si>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</si>
  <si>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</si>
  <si>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MsÚ Pezinok - Klientské centrum -  stavebné práce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</si>
  <si>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</si>
  <si>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</si>
  <si>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</si>
  <si>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</si>
  <si>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</si>
  <si>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</si>
  <si>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</si>
  <si>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</si>
  <si>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</si>
  <si>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</si>
  <si>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</si>
  <si>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</si>
  <si>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</si>
  <si>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</si>
  <si>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</si>
  <si>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</si>
  <si>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</si>
  <si>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</si>
  <si>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</si>
  <si>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</si>
  <si>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</si>
  <si>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</si>
  <si>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</si>
  <si>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</si>
  <si>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</si>
  <si>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</si>
  <si>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</si>
  <si>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</si>
  <si>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</si>
  <si>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</si>
  <si>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</si>
  <si>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</si>
  <si>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</si>
  <si>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</si>
  <si>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</si>
  <si>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</si>
  <si>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</si>
  <si>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</si>
  <si>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</si>
  <si>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</si>
  <si>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</si>
  <si>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</si>
  <si>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</si>
  <si>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</si>
  <si>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</si>
  <si>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</si>
  <si>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</si>
  <si>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</si>
  <si>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</si>
  <si>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</si>
  <si>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</si>
  <si>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</si>
  <si>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</si>
  <si>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</si>
  <si>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</si>
  <si>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</si>
  <si>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</si>
  <si>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</si>
  <si>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</si>
  <si>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</si>
  <si>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</si>
  <si>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</si>
  <si>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 xml:space="preserve">Elektroinštalácie </t>
  </si>
  <si>
    <t>{ced12fb5-1a85-4314-a0bc-50b1c83596a1}</t>
  </si>
  <si>
    <t>3</t>
  </si>
  <si>
    <t>Rozvádzače</t>
  </si>
  <si>
    <t>{2d3676f4-0a3f-4691-a536-51424181b612}</t>
  </si>
  <si>
    <t>4</t>
  </si>
  <si>
    <t xml:space="preserve">Murárske práce </t>
  </si>
  <si>
    <t>{8785ef5a-f150-4f0f-995c-670c42e3671c}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</si>
  <si>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</si>
  <si>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</si>
  <si>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</si>
  <si>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</si>
  <si>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</si>
  <si>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</si>
  <si>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</si>
  <si>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Montáže</t>
  </si>
  <si>
    <t xml:space="preserve">    9 - Demontáže</t>
  </si>
  <si>
    <t xml:space="preserve">    99 - Dvere- nové konštrukcie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</si>
  <si>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</si>
  <si>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</si>
  <si>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</si>
  <si>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</si>
  <si>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</si>
  <si>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</si>
  <si>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</si>
  <si>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</si>
  <si>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</si>
  <si>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</si>
  <si>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</si>
  <si>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</si>
  <si>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</si>
  <si>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</si>
  <si>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</si>
  <si>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</si>
  <si>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Montáže</t>
  </si>
  <si>
    <t>64</t>
  </si>
  <si>
    <t>M</t>
  </si>
  <si>
    <t>449170000900.S</t>
  </si>
  <si>
    <t>Prenosný hasiaci prístroj práškový P6Če 6 kg, 21A</t>
  </si>
  <si>
    <t>ks</t>
  </si>
  <si>
    <t>8</t>
  </si>
  <si>
    <t>1589229807</t>
  </si>
  <si>
    <t>29</t>
  </si>
  <si>
    <t>K</t>
  </si>
  <si>
    <t>784410100.S</t>
  </si>
  <si>
    <t>Penetrovanie jednonásobné jemnozrnných podkladov výšky do 3,80 m</t>
  </si>
  <si>
    <t>m2</t>
  </si>
  <si>
    <t>16</t>
  </si>
  <si>
    <t>1085542344</t>
  </si>
  <si>
    <t>28</t>
  </si>
  <si>
    <t>784418012.S</t>
  </si>
  <si>
    <t>Zakrývanie podláh a zariadení papierom v miestnostiach alebo na schodisku</t>
  </si>
  <si>
    <t>1083497679</t>
  </si>
  <si>
    <t>53</t>
  </si>
  <si>
    <t>784426110.S</t>
  </si>
  <si>
    <t>Maľby silikátové ručne nanášané, dvojnásobné základné na jemnozrnný podklad výšky do 3,80 m</t>
  </si>
  <si>
    <t>129876121</t>
  </si>
  <si>
    <t>18</t>
  </si>
  <si>
    <t>612425921.S</t>
  </si>
  <si>
    <t>Omietka vápenná vnútorného ostenia okenného alebo dverného hladká</t>
  </si>
  <si>
    <t>734517399</t>
  </si>
  <si>
    <t>31</t>
  </si>
  <si>
    <t>632452752.S</t>
  </si>
  <si>
    <t>Polymércementová samonivelizačná stierka, pevnosti v tlaku 30 MPa, hr. 3 mm</t>
  </si>
  <si>
    <t>1423615007</t>
  </si>
  <si>
    <t>54</t>
  </si>
  <si>
    <t>585520008700.S</t>
  </si>
  <si>
    <t>Penetračný náter na nasiakavé podklady pod potery, samonivelizačné hmoty a stavebné lepidlá</t>
  </si>
  <si>
    <t>kg</t>
  </si>
  <si>
    <t>32</t>
  </si>
  <si>
    <t>1153461190</t>
  </si>
  <si>
    <t>13</t>
  </si>
  <si>
    <t>763115120.S</t>
  </si>
  <si>
    <t>Priečka SDK hr. 100 mm, kca CW+UW 75, jednoducho opláštená doskou štandardnou A 12,5 mm</t>
  </si>
  <si>
    <t>330800268</t>
  </si>
  <si>
    <t>50</t>
  </si>
  <si>
    <t>771541225.S</t>
  </si>
  <si>
    <t>Montáž podláh z dlaždíc gres kladených do tmelu flexibil. mrazuvzdorného veľ. 600 x 600 mm</t>
  </si>
  <si>
    <t>-1802730762</t>
  </si>
  <si>
    <t>51</t>
  </si>
  <si>
    <t>597740002100.S</t>
  </si>
  <si>
    <t xml:space="preserve">Dlaždice keramické, lxvxhr 598x598x10 mm, gresové, sivá, matný povrch </t>
  </si>
  <si>
    <t>475840384</t>
  </si>
  <si>
    <t>771415008.S</t>
  </si>
  <si>
    <t>Montáž soklíkov z obkladačiek do tmelu veľ. 600 x 95 mm</t>
  </si>
  <si>
    <t>m</t>
  </si>
  <si>
    <t>-1776228579</t>
  </si>
  <si>
    <t>52</t>
  </si>
  <si>
    <t>763135020</t>
  </si>
  <si>
    <t>Kazetový podhľad Rigips 600 x 600 mm, hrana A, konštrukcia viditeľná, doska Casoprano Casoroc biela</t>
  </si>
  <si>
    <t>-314985219</t>
  </si>
  <si>
    <t>67</t>
  </si>
  <si>
    <t>220700351.S</t>
  </si>
  <si>
    <t>D+M LCD televízny prijímač 55“ vrátane úchytnej konzoly</t>
  </si>
  <si>
    <t>-981558929</t>
  </si>
  <si>
    <t>37</t>
  </si>
  <si>
    <t>998011001.S</t>
  </si>
  <si>
    <t>Presun hmôt pre budovy (801, 803, 812), zvislá konštr. z tehál, tvárnic, z kovu výšky do 6 m</t>
  </si>
  <si>
    <t>t</t>
  </si>
  <si>
    <t>-73568539</t>
  </si>
  <si>
    <t>9</t>
  </si>
  <si>
    <t>Demontáže</t>
  </si>
  <si>
    <t>7</t>
  </si>
  <si>
    <t>962031132.S</t>
  </si>
  <si>
    <t>Búranie priečok alebo vybúranie otvorov plochy nad 4 m2 z tehál pálených, plných alebo dutých hr. do 150 mm,  -0,19600t</t>
  </si>
  <si>
    <t>232235469</t>
  </si>
  <si>
    <t>965081812.S</t>
  </si>
  <si>
    <t>Búranie dlažieb, z kamen., cement., terazzových, čadičových alebo keramických, hr. nad 10 mm,  -0,06500t</t>
  </si>
  <si>
    <t>834583199</t>
  </si>
  <si>
    <t>968061126.S</t>
  </si>
  <si>
    <t>Vyvesenie dverného krídla do suti plochy nad 2 m2, -0,02700t</t>
  </si>
  <si>
    <t>1440702682</t>
  </si>
  <si>
    <t>968072456.S</t>
  </si>
  <si>
    <t>Vybúranie kovových dverových zárubní plochy nad 2 m2,  -0,06300t</t>
  </si>
  <si>
    <t>-952698177</t>
  </si>
  <si>
    <t>763119521.S</t>
  </si>
  <si>
    <t>Demontáž sadrokartónovej priečky, jednoduchá nosná oceľová konštrukcia, jednoduché opláštenie, -0,03036t</t>
  </si>
  <si>
    <t>-1847509389</t>
  </si>
  <si>
    <t>10</t>
  </si>
  <si>
    <t>766821821.S</t>
  </si>
  <si>
    <t>Demontáž vstavaného nábytku   -0,11000t</t>
  </si>
  <si>
    <t>-1841824855</t>
  </si>
  <si>
    <t>767141800.S</t>
  </si>
  <si>
    <t>Demontáž konštrukcií pre beztmelové zasklenie konštrukcie vrátane zasklenia,  -0,02000t</t>
  </si>
  <si>
    <t>-437062950</t>
  </si>
  <si>
    <t>5</t>
  </si>
  <si>
    <t>767581801.S</t>
  </si>
  <si>
    <t>Demontáž podhľadov kaziet,  -0,00500t</t>
  </si>
  <si>
    <t>865707866</t>
  </si>
  <si>
    <t>776551830.S</t>
  </si>
  <si>
    <t>Odstránenie povlakových podláh voľne položených,  -0,00100t</t>
  </si>
  <si>
    <t>1347118053</t>
  </si>
  <si>
    <t>776401800.S</t>
  </si>
  <si>
    <t>Demontáž soklíkov alebo líšt</t>
  </si>
  <si>
    <t>-624452190</t>
  </si>
  <si>
    <t>55</t>
  </si>
  <si>
    <t>769086000.S</t>
  </si>
  <si>
    <t>Demontáž klimatizačnej jednotky vnútornej nástennej,  -0,0100 t</t>
  </si>
  <si>
    <t>162094497</t>
  </si>
  <si>
    <t>56</t>
  </si>
  <si>
    <t>769086035.S</t>
  </si>
  <si>
    <t>Demontáž klimatizačnej jednotky vonkajšej jednofázové napájanie (max. 2 vnút. jednotky),  -0,0250 t</t>
  </si>
  <si>
    <t>1494976658</t>
  </si>
  <si>
    <t>38</t>
  </si>
  <si>
    <t>979081111.S</t>
  </si>
  <si>
    <t>Odvoz sutiny a vybúraných hmôt na skládku do 1 km</t>
  </si>
  <si>
    <t>-521641257</t>
  </si>
  <si>
    <t>39</t>
  </si>
  <si>
    <t>979082111.S</t>
  </si>
  <si>
    <t>Vnútrostavenisková doprava sutiny a vybúraných hmôt do 10 m</t>
  </si>
  <si>
    <t>1558137743</t>
  </si>
  <si>
    <t>40</t>
  </si>
  <si>
    <t>979082121.S</t>
  </si>
  <si>
    <t>Vnútrostavenisková doprava sutiny a vybúraných hmôt za každých ďalších 5 m</t>
  </si>
  <si>
    <t>1687509210</t>
  </si>
  <si>
    <t>35</t>
  </si>
  <si>
    <t>979089012.S</t>
  </si>
  <si>
    <t>Poplatok za skladovanie - betón, tehly, dlaždice (17 01) ostatné</t>
  </si>
  <si>
    <t>428816481</t>
  </si>
  <si>
    <t>36</t>
  </si>
  <si>
    <t>979089112.S</t>
  </si>
  <si>
    <t>Poplatok za skladovanie - drevo, sklo, plasty (17 02 ), ostatné</t>
  </si>
  <si>
    <t>-881750769</t>
  </si>
  <si>
    <t>99</t>
  </si>
  <si>
    <t xml:space="preserve">Dvere- nové konštrukcie </t>
  </si>
  <si>
    <t>57</t>
  </si>
  <si>
    <t>766662112.S1</t>
  </si>
  <si>
    <t>D1, D2, D4, D5, D7- Montáž dverového krídla otočného jednokrídlového poldrážkového, do existujúcej zárubne, vrátane kovania</t>
  </si>
  <si>
    <t>1410251501</t>
  </si>
  <si>
    <t>23</t>
  </si>
  <si>
    <t>611610000400.S</t>
  </si>
  <si>
    <t>Dvere vnútorné jednokrídlové, šírka 600-900 mm, výplň papierová voština, povrch fólia, plné</t>
  </si>
  <si>
    <t>569850236</t>
  </si>
  <si>
    <t>58</t>
  </si>
  <si>
    <t>549150000600.1</t>
  </si>
  <si>
    <t>Kľučka dverová 2x, 2x rozeta BB, FAB, nehrdzavejúca oceľ, povrch nerez brúsený, SAPELI</t>
  </si>
  <si>
    <t>734373992</t>
  </si>
  <si>
    <t>61</t>
  </si>
  <si>
    <t>766662112.S2</t>
  </si>
  <si>
    <t>D3 - Montáž dverového krídla otočného jednokrídlového poldrážkového, do existujúcej zárubne, vrátane únikového kovania</t>
  </si>
  <si>
    <t>-1211412772</t>
  </si>
  <si>
    <t>63</t>
  </si>
  <si>
    <t>611610000400.S1</t>
  </si>
  <si>
    <t>1297084531</t>
  </si>
  <si>
    <t>62</t>
  </si>
  <si>
    <t>549150000600.S2</t>
  </si>
  <si>
    <t>Kľučka dverová a rozeta 2x, nehrdzavejúca oceľ, povrch nerez brúsený</t>
  </si>
  <si>
    <t>1857649349</t>
  </si>
  <si>
    <t>59</t>
  </si>
  <si>
    <t>766702111.S1</t>
  </si>
  <si>
    <t>-1943130448</t>
  </si>
  <si>
    <t>60</t>
  </si>
  <si>
    <t>611810002200.S1</t>
  </si>
  <si>
    <t>360821436</t>
  </si>
  <si>
    <t>46</t>
  </si>
  <si>
    <t>766662114.S</t>
  </si>
  <si>
    <t>-1353156485</t>
  </si>
  <si>
    <t>44</t>
  </si>
  <si>
    <t>611650001100.S</t>
  </si>
  <si>
    <t>Dvere vnútorné protipožiarne drevené EI EW 30 D3, šxv 900x1970 mm, požiarna výplň DTD, SK certifikát, CPL lamino 0,2 mm, biela matná</t>
  </si>
  <si>
    <t>1493529941</t>
  </si>
  <si>
    <t>45</t>
  </si>
  <si>
    <t>611650001070.S</t>
  </si>
  <si>
    <t xml:space="preserve">Dvere vnútorné protipožiarne drevené EI EW 30 D3, šxv 800x1970 mm, požiarna výplň DTD, SK certifikát, CPL lamino 0,2 mm, biela matná </t>
  </si>
  <si>
    <t>-77207773</t>
  </si>
  <si>
    <t>47</t>
  </si>
  <si>
    <t>766661422.S</t>
  </si>
  <si>
    <t>1484936280</t>
  </si>
  <si>
    <t>48</t>
  </si>
  <si>
    <t>553310010306.S</t>
  </si>
  <si>
    <t>Zárubňa požiarna oceľová, bezpečnostná, šxvxhr 800x1970x170 mm, ľavá</t>
  </si>
  <si>
    <t>-852377067</t>
  </si>
  <si>
    <t>49</t>
  </si>
  <si>
    <t>553310010314.S</t>
  </si>
  <si>
    <t>Zárubňa požiarna oceľová, bezpečnostná, šxvxhr 900x1970x170 mm, ľavá</t>
  </si>
  <si>
    <t>324928474</t>
  </si>
  <si>
    <t>65</t>
  </si>
  <si>
    <t>787100040.S</t>
  </si>
  <si>
    <t>D12 Montáž presklenej steny s dvomi bočnými svetlíkmi a nadsvetlíkom, rozmer otvoru 1010 - 2500/3200 mm</t>
  </si>
  <si>
    <t>-1071713181</t>
  </si>
  <si>
    <t>66</t>
  </si>
  <si>
    <t>611830006400.S</t>
  </si>
  <si>
    <t>D12 interiérová hliníková zasklená stena s dverami, požiarna odolnosť EI230A1, dvere držané elektromagnetom s napojením na lokálnu EPS</t>
  </si>
  <si>
    <t>1768426523</t>
  </si>
  <si>
    <t>Objekt:</t>
  </si>
  <si>
    <t xml:space="preserve">2 - Elektroinštalácie </t>
  </si>
  <si>
    <t xml:space="preserve">HSV - Práce a dodávky PSV </t>
  </si>
  <si>
    <t xml:space="preserve">    1 - Elektroinštalácie </t>
  </si>
  <si>
    <t xml:space="preserve">Práce a dodávky PSV </t>
  </si>
  <si>
    <t>210010032</t>
  </si>
  <si>
    <t>D+M Trubka pancierová ohybná FXPM 36-Dietzel-Univolt k vyvedeniu z podlahy na nábytok</t>
  </si>
  <si>
    <t>-1972059092</t>
  </si>
  <si>
    <t>210010301</t>
  </si>
  <si>
    <t>D+M Krabica prístrojová do muriva</t>
  </si>
  <si>
    <t>-100859889</t>
  </si>
  <si>
    <t>210010302</t>
  </si>
  <si>
    <t>D+M Krabica univerzálna do muriva KU 1902 prázdna</t>
  </si>
  <si>
    <t>-186776599</t>
  </si>
  <si>
    <t>210010333</t>
  </si>
  <si>
    <t>D+M Krabicová rozvodka na povrch do vlhka A8 VDE</t>
  </si>
  <si>
    <t xml:space="preserve">ks </t>
  </si>
  <si>
    <t>-1660129964</t>
  </si>
  <si>
    <t>2100103331</t>
  </si>
  <si>
    <t>D+M Krabicová prístrojová na povrch k zásuvke slaboprúdovej bielej</t>
  </si>
  <si>
    <t>2132197876</t>
  </si>
  <si>
    <t>17</t>
  </si>
  <si>
    <t>210010334</t>
  </si>
  <si>
    <t>D+M Krabicová prístrojová na povrch k tlačítkovému ovládaču</t>
  </si>
  <si>
    <t>496545887</t>
  </si>
  <si>
    <t>24</t>
  </si>
  <si>
    <t>210010335</t>
  </si>
  <si>
    <t>D+M Krabicová prístrojová na povrch k zásuvke červenej</t>
  </si>
  <si>
    <t>-2081183687</t>
  </si>
  <si>
    <t>27</t>
  </si>
  <si>
    <t>210010336</t>
  </si>
  <si>
    <t>D+M Krabicová prístrojová na povrch k zásuvke bielej</t>
  </si>
  <si>
    <t>-357239392</t>
  </si>
  <si>
    <t>33</t>
  </si>
  <si>
    <t>2100203011</t>
  </si>
  <si>
    <t>D+M Kábelová inštalačná lišta HMIK16x16 na povrch za sdk, na nábytok s kpl. príslušenstvom</t>
  </si>
  <si>
    <t>505061065</t>
  </si>
  <si>
    <t>34</t>
  </si>
  <si>
    <t>2100203022</t>
  </si>
  <si>
    <t>D+M Kábelová inštalačná lišta HMIK25x40 na povrch za sdk, na nábytok s kpl. príslušenstvom</t>
  </si>
  <si>
    <t>-1187084549</t>
  </si>
  <si>
    <t>2100203023</t>
  </si>
  <si>
    <t>D+M Kábelová inštalačná lišta HMIK40x40 na povrch za sdk s kpl. príslušenstvom</t>
  </si>
  <si>
    <t>-1008296646</t>
  </si>
  <si>
    <t>2100203024</t>
  </si>
  <si>
    <t>D+M Kábelová inštalačná lišta HMIK40x60 na povrch za sdk s kpl. príslušenstvom</t>
  </si>
  <si>
    <t>-692669614</t>
  </si>
  <si>
    <t>210020305</t>
  </si>
  <si>
    <t xml:space="preserve">D+M Protipožiarna prepážka OBO-BAK/620 </t>
  </si>
  <si>
    <t>-1281640645</t>
  </si>
  <si>
    <t>210020951</t>
  </si>
  <si>
    <t>D+M Označovacie púzdra Weidmuller WKM na vývody</t>
  </si>
  <si>
    <t>115908044</t>
  </si>
  <si>
    <t>210020952</t>
  </si>
  <si>
    <t xml:space="preserve">D+M Označ. páska  Brother TZ111 P-touch 6mm Black on clear </t>
  </si>
  <si>
    <t>-915753015</t>
  </si>
  <si>
    <t>210020953</t>
  </si>
  <si>
    <t>D+M Popisné štítky pre káble PT-H21gelb</t>
  </si>
  <si>
    <t>1053265258</t>
  </si>
  <si>
    <t>210100001</t>
  </si>
  <si>
    <t>Zásuvné svorky do krabice</t>
  </si>
  <si>
    <t>-1783409043</t>
  </si>
  <si>
    <t>2101000011</t>
  </si>
  <si>
    <t>D+M Rámik jednoduchý k zásuvke slaboprúdovej bielej na povrch jednonásob. biely</t>
  </si>
  <si>
    <t>1782509629</t>
  </si>
  <si>
    <t>71</t>
  </si>
  <si>
    <t>2101000015</t>
  </si>
  <si>
    <t>Ukončenie vodičov v rozvádzači do 2,5</t>
  </si>
  <si>
    <t>943478951</t>
  </si>
  <si>
    <t>210100002</t>
  </si>
  <si>
    <t>D+M Rámik jednoduchý k 1-pól. vypínaču</t>
  </si>
  <si>
    <t>-2022258136</t>
  </si>
  <si>
    <t>12</t>
  </si>
  <si>
    <t>210100003</t>
  </si>
  <si>
    <t xml:space="preserve">D + M Rámik jednoduchý k striedavému prepínaču s orientač. tlejivkou </t>
  </si>
  <si>
    <t>81372246</t>
  </si>
  <si>
    <t>72</t>
  </si>
  <si>
    <t>2101000039</t>
  </si>
  <si>
    <t>Ukončenie vodičov v rozvádzači do 16</t>
  </si>
  <si>
    <t>-2002792925</t>
  </si>
  <si>
    <t>14</t>
  </si>
  <si>
    <t>210100004</t>
  </si>
  <si>
    <t xml:space="preserve">D + M Rámik jednoduchý ku krížovému prepínaču s orientač. tlejivkou </t>
  </si>
  <si>
    <t>-566343773</t>
  </si>
  <si>
    <t>210100005</t>
  </si>
  <si>
    <t>D+M Rámik jednoduchý k tlačidlovému ovládaču s piktogramom zvonček</t>
  </si>
  <si>
    <t>-1667247835</t>
  </si>
  <si>
    <t>19</t>
  </si>
  <si>
    <t>210100006</t>
  </si>
  <si>
    <t>D+M Rámik jednoduchý k zásuvke červenej jednonásob. biely</t>
  </si>
  <si>
    <t>746832909</t>
  </si>
  <si>
    <t>21</t>
  </si>
  <si>
    <t>210100007</t>
  </si>
  <si>
    <t>D+M Rámik jednoduchý k zásuvke bielej jednonásob. biely</t>
  </si>
  <si>
    <t>1228156520</t>
  </si>
  <si>
    <t>210100008</t>
  </si>
  <si>
    <t>D+M Rámik jednoduchý k zásuvke červenej na povrch jednonásob. biely</t>
  </si>
  <si>
    <t>-449201049</t>
  </si>
  <si>
    <t>26</t>
  </si>
  <si>
    <t>210100009</t>
  </si>
  <si>
    <t>D+M Rámik jednoduchý k zásuvke bielej na povrch jednonásob. biely</t>
  </si>
  <si>
    <t>301494958</t>
  </si>
  <si>
    <t>210100010</t>
  </si>
  <si>
    <t>D+M Rámik jednoduchý k zásuvke slaboprúdovej bielej do múru jednonásob. biely</t>
  </si>
  <si>
    <t>-257750653</t>
  </si>
  <si>
    <t>73</t>
  </si>
  <si>
    <t>210100251</t>
  </si>
  <si>
    <t>Ukončenie kábla zmršťovacou záklopkou do 5x10</t>
  </si>
  <si>
    <t>1440100436</t>
  </si>
  <si>
    <t>74</t>
  </si>
  <si>
    <t>210100259</t>
  </si>
  <si>
    <t>Ukončenie kábla zmršťovacou záklopkou do 5x16</t>
  </si>
  <si>
    <t>576585578</t>
  </si>
  <si>
    <t>210110041</t>
  </si>
  <si>
    <t>D + M 1.pól. vypínač s orientač. tlejivkou 10A/250V do krabice prístrojovej</t>
  </si>
  <si>
    <t>17094515</t>
  </si>
  <si>
    <t>15</t>
  </si>
  <si>
    <t>210110042</t>
  </si>
  <si>
    <t>D + M Tlačidlový ovládač s piktogram zvonček s orientač. tlejivkou 10A/250V do krabice prístrojovej na povrch</t>
  </si>
  <si>
    <t>-1220579394</t>
  </si>
  <si>
    <t>11</t>
  </si>
  <si>
    <t>210110045</t>
  </si>
  <si>
    <t xml:space="preserve">Striedavý prepínač 10A/250V s orientač. tlejivkou do krabice prístrojovej </t>
  </si>
  <si>
    <t>815169478</t>
  </si>
  <si>
    <t>210110046</t>
  </si>
  <si>
    <t xml:space="preserve">D+M Krížový prepínač 10A/250V s orientač. tlejivkou do krabice prístrojovej </t>
  </si>
  <si>
    <t>-1657660015</t>
  </si>
  <si>
    <t>210111012</t>
  </si>
  <si>
    <t>D+M Zásuvka jednonásob. 16A/250V červená do krabice prístojovej do múru</t>
  </si>
  <si>
    <t>302964013</t>
  </si>
  <si>
    <t>210111013</t>
  </si>
  <si>
    <t>D+M Zásuvka jednonásob. 16A/250V biela do krabice prístojovej do múru</t>
  </si>
  <si>
    <t>1402262778</t>
  </si>
  <si>
    <t>22</t>
  </si>
  <si>
    <t>210111014</t>
  </si>
  <si>
    <t>D+M Zásuvka jednonásob. 16A/250V červená do krabice prístojovej na povrch</t>
  </si>
  <si>
    <t>792541991</t>
  </si>
  <si>
    <t>25</t>
  </si>
  <si>
    <t>210111015</t>
  </si>
  <si>
    <t>D+M Zásuvka jednonásob. 16A/250V biela do krabice prístojovej na povrch</t>
  </si>
  <si>
    <t>1101159941</t>
  </si>
  <si>
    <t>210111018</t>
  </si>
  <si>
    <t>D+M Zásuvka slaboprúdová DT/TF RJ45 biela pre STP cat. 6A do krabice do múru</t>
  </si>
  <si>
    <t>-1767056727</t>
  </si>
  <si>
    <t>30</t>
  </si>
  <si>
    <t>210111019</t>
  </si>
  <si>
    <t>D+M Zásuvka slaboprúdová DT/TF RJ45 biela pre STP cat. 6A do krabice na povrch</t>
  </si>
  <si>
    <t>-462977489</t>
  </si>
  <si>
    <t>210201028</t>
  </si>
  <si>
    <t>D+M "DN"-Svietidlo LED núdzové zapust. do podhľadu, LED-PP-AT.3h,verzia NM-netrvalé, IP40</t>
  </si>
  <si>
    <t>-1228607583</t>
  </si>
  <si>
    <t>2102010281</t>
  </si>
  <si>
    <t>D+M "G"-Svietidlo líniové, LED, 1x22,8W, 4000°K, LED TRIAK, IP20</t>
  </si>
  <si>
    <t>962390848</t>
  </si>
  <si>
    <t>2102010282</t>
  </si>
  <si>
    <t>D+M "A"-Svietidlo zapustené do kazetového podhladu 595x595, LED 3800lm/840,  PV/PR1 LED, 1x34W, 3000°/4000°K, LED DRIVER, IP40</t>
  </si>
  <si>
    <t>2097396326</t>
  </si>
  <si>
    <t>2102010283</t>
  </si>
  <si>
    <t>D+M "AN"-Svietidlo zapustené do kazetového podhladu 595x595, LED 3800lm/840,  PV/PR1 LED, s núdzovým 3hod modulom, 1x34W, 4000°K, LED DRIVER, IP40</t>
  </si>
  <si>
    <t>-1979432249</t>
  </si>
  <si>
    <t>2102010284</t>
  </si>
  <si>
    <t>D+M "F"-Svietidlo zapustené do kazetového podhladu otočné nasvecovacie Φ120x78,  6x1,2W LED, 4000°K, LED DRIVER, Pi-7,2W, IP20</t>
  </si>
  <si>
    <t>-1471590049</t>
  </si>
  <si>
    <t>68</t>
  </si>
  <si>
    <t>2102010285</t>
  </si>
  <si>
    <t>D+M "B"-Svietidlo LED zapustené do kazetového podhladu, Φ215x88,  downlight LED, 3000°K, LED DRIVER, Pi-24,6W, IP44</t>
  </si>
  <si>
    <t>1141446492</t>
  </si>
  <si>
    <t>69</t>
  </si>
  <si>
    <t>2102010286</t>
  </si>
  <si>
    <t>D+M "BN"-Svietidlo LED zapustené do kazetového podhladu, Φ215x88, downlight LED, s núdz. modulom 3-hod, 3000°K, LED DRIVER,Pi-24,6W, IP44</t>
  </si>
  <si>
    <t>-1645679825</t>
  </si>
  <si>
    <t>70</t>
  </si>
  <si>
    <t>2102010287</t>
  </si>
  <si>
    <t>D+M "C"-Svietidlo závesné kruhové, LED, OPAL DIFFUSER, 1500lm, 3000°K,  80Ra, LED DRIVER, Pi-19W, IP 40</t>
  </si>
  <si>
    <t>971883232</t>
  </si>
  <si>
    <t>210201029</t>
  </si>
  <si>
    <t>D+M "EN"-Svietidlo LED núdzové, nást.,strop., LED-AT.3h, IP65, IK 10</t>
  </si>
  <si>
    <t>-120946278</t>
  </si>
  <si>
    <t>210800101</t>
  </si>
  <si>
    <t>D+M Kábel N2XH-O 2x1,5 pod om., volne do žľabu, pevne ulož.</t>
  </si>
  <si>
    <t>2050625558</t>
  </si>
  <si>
    <t>210800105</t>
  </si>
  <si>
    <t>D+M Kábel N2XH-O 3x1,5 pod om., volne do žľabu, pevne ulož.</t>
  </si>
  <si>
    <t>-827031034</t>
  </si>
  <si>
    <t>42</t>
  </si>
  <si>
    <t>210800106</t>
  </si>
  <si>
    <t>D+M Kábel N2XH-J 3x2,5 pod om., volne do žľabu, pevne ulož.</t>
  </si>
  <si>
    <t>1796391682</t>
  </si>
  <si>
    <t>41</t>
  </si>
  <si>
    <t>210800107</t>
  </si>
  <si>
    <t>D+M Kábel N2XH-J 3x1,5 pod om., volne do žľabu, pevne ulož.</t>
  </si>
  <si>
    <t>1647624087</t>
  </si>
  <si>
    <t>210800109</t>
  </si>
  <si>
    <t>D+M KábelN2XH-O 4x1,5 pod om., volne do žľabu, pevne ulož.</t>
  </si>
  <si>
    <t>120103990</t>
  </si>
  <si>
    <t>210800115</t>
  </si>
  <si>
    <t>D+M Kábel N2XH-J 5x1,5 pod om., volne do žľabu, pevne ulož.</t>
  </si>
  <si>
    <t>-735930851</t>
  </si>
  <si>
    <t>210800118</t>
  </si>
  <si>
    <t>D+M Kábel N2XH-J 7x1,5 pod om., volne do žľabu, pevne ulož.</t>
  </si>
  <si>
    <t>-812871221</t>
  </si>
  <si>
    <t>210800120</t>
  </si>
  <si>
    <t>D+M Kábel N2XH-J 5x16 pod om., volne do žľabu, pevne ulož.</t>
  </si>
  <si>
    <t>-495197421</t>
  </si>
  <si>
    <t>43</t>
  </si>
  <si>
    <t>210810047</t>
  </si>
  <si>
    <t>D+M Kábel N2XH-J 3x4  pod om., volne do žlabu, pevne ulož.</t>
  </si>
  <si>
    <t>-830549704</t>
  </si>
  <si>
    <t>75</t>
  </si>
  <si>
    <t>220260113</t>
  </si>
  <si>
    <t>Odviečkovanie a zaviečkovanie krabíc</t>
  </si>
  <si>
    <t>-626221585</t>
  </si>
  <si>
    <t>76</t>
  </si>
  <si>
    <t>220261661</t>
  </si>
  <si>
    <t>Značenie trasy vedenia</t>
  </si>
  <si>
    <t>1179936602</t>
  </si>
  <si>
    <t>220280233</t>
  </si>
  <si>
    <t>D+M Kábel štruktúr. kabeláže  S/FTP, STP 4x2 cat. 6A -LSOH -B2ca-s1,d1,a1 pre TF, DAT, IT, CCTV, PSN</t>
  </si>
  <si>
    <t>1188411840</t>
  </si>
  <si>
    <t>300001/S</t>
  </si>
  <si>
    <t>D+M Pripojovací modul 1xRJ45 k zásuvkám, pripojenie ku kamerám, ku kávesnici, k snímačom PIR a pod.</t>
  </si>
  <si>
    <t>-1632647685</t>
  </si>
  <si>
    <t>300001/S1</t>
  </si>
  <si>
    <t>D+M Pripojenie kábla na patch panel. zásuvku</t>
  </si>
  <si>
    <t>1074458431</t>
  </si>
  <si>
    <t>300001/S2</t>
  </si>
  <si>
    <t>D+M Premeranie štruktorovanej kabeláže</t>
  </si>
  <si>
    <t>-848176337</t>
  </si>
  <si>
    <t>Viazací pásik PVC 29cm</t>
  </si>
  <si>
    <t>-384268541</t>
  </si>
  <si>
    <t>Izolačná páska</t>
  </si>
  <si>
    <t>-173659308</t>
  </si>
  <si>
    <t>Popisný štítok svorkovnice SK 110</t>
  </si>
  <si>
    <t>947451978</t>
  </si>
  <si>
    <t xml:space="preserve">Patch card 110/100 </t>
  </si>
  <si>
    <t>1811892135</t>
  </si>
  <si>
    <t>Sada skrutiek</t>
  </si>
  <si>
    <t>73622092</t>
  </si>
  <si>
    <t>77</t>
  </si>
  <si>
    <t xml:space="preserve">Doprava materiálu </t>
  </si>
  <si>
    <t>%</t>
  </si>
  <si>
    <t>-866738637</t>
  </si>
  <si>
    <t>78</t>
  </si>
  <si>
    <t>Presun - % :</t>
  </si>
  <si>
    <t>-1749315292</t>
  </si>
  <si>
    <t>79</t>
  </si>
  <si>
    <t>Zaobstarávacia prirážka - % :</t>
  </si>
  <si>
    <t>-1610880492</t>
  </si>
  <si>
    <t>80</t>
  </si>
  <si>
    <t>Prirážka na podružný materiál - % :</t>
  </si>
  <si>
    <t>-2010829856</t>
  </si>
  <si>
    <t>81</t>
  </si>
  <si>
    <t>Stratné z dľžok - % :</t>
  </si>
  <si>
    <t>-2123130269</t>
  </si>
  <si>
    <t>82</t>
  </si>
  <si>
    <t>PPV - % :</t>
  </si>
  <si>
    <t>-85488474</t>
  </si>
  <si>
    <t>83</t>
  </si>
  <si>
    <t>Porealizačné premeranie osvetlenia, nepredvídané práce</t>
  </si>
  <si>
    <t>kpl</t>
  </si>
  <si>
    <t>713568362</t>
  </si>
  <si>
    <t>84</t>
  </si>
  <si>
    <t>Dokumentácia skutočného vyhotovenia -DSV (1% z HL III.)</t>
  </si>
  <si>
    <t>-64403751</t>
  </si>
  <si>
    <t>85</t>
  </si>
  <si>
    <t>Komplexná skúška a revízia</t>
  </si>
  <si>
    <t>-577995948</t>
  </si>
  <si>
    <t>3 - Rozvádzače</t>
  </si>
  <si>
    <t>HSV - Práce a dodávky PSV</t>
  </si>
  <si>
    <t xml:space="preserve">    1 - Rozvádzače </t>
  </si>
  <si>
    <t>Práce a dodávky PSV</t>
  </si>
  <si>
    <t xml:space="preserve">Rozvádzače </t>
  </si>
  <si>
    <t>210190003</t>
  </si>
  <si>
    <t>D+M Rozvodnica BF-O, rozm. 545x1050x140, na povrch, do 160A,  plné 1-krídľové dvere pravé, počet radov 6, počet modulov 144, zámok EMKA333</t>
  </si>
  <si>
    <t>363713742</t>
  </si>
  <si>
    <t>210192051</t>
  </si>
  <si>
    <t>D+M Prístrojová lišta DIN35/15, oceľová,TSS 15/2</t>
  </si>
  <si>
    <t>798788286</t>
  </si>
  <si>
    <t>210150101</t>
  </si>
  <si>
    <t>D+M Upevňovacia úchytka BEL01 s vodivým prepojením zelená,1pár</t>
  </si>
  <si>
    <t>-253319820</t>
  </si>
  <si>
    <t>210190004</t>
  </si>
  <si>
    <t>D+M Krycia doska s výrezom-FKN-2/150/45</t>
  </si>
  <si>
    <t>91891452</t>
  </si>
  <si>
    <t>210192571</t>
  </si>
  <si>
    <t>D+M Záslepka pre výrezy 45mm(0,5TE) šedá-AM45</t>
  </si>
  <si>
    <t>1101090398</t>
  </si>
  <si>
    <t>D+M Návlačka WPT2/21+WPT-H21 štítok -4-35mm2</t>
  </si>
  <si>
    <t>-748136222</t>
  </si>
  <si>
    <t>D+M Návlačka WPT1/21+WPT-H21 štítok -0,75-6mm2</t>
  </si>
  <si>
    <t>-996330284</t>
  </si>
  <si>
    <t>D+M Štítok na návlačku WTM-1-20 MC</t>
  </si>
  <si>
    <t>80809144</t>
  </si>
  <si>
    <t>D+M Označovací štítok, označenie prístrojov páskou Brother-TZ-111 P-touch 6mm Black on Clear na prístroje a vývody</t>
  </si>
  <si>
    <t>1025517013</t>
  </si>
  <si>
    <t>210190404</t>
  </si>
  <si>
    <t>D+M Prepojovacia lišta ZV-GV-16/3P-3TE pre prístroje</t>
  </si>
  <si>
    <t>-1157447022</t>
  </si>
  <si>
    <t>210800669</t>
  </si>
  <si>
    <t>D+M Lankový vodič H07V-K/25 pre drátovanie v rozvádzačoch</t>
  </si>
  <si>
    <t>-862642733</t>
  </si>
  <si>
    <t>210800668</t>
  </si>
  <si>
    <t>D+M Lankový vodič H07V-K/16 pre drátovanie v rozvádzačoch</t>
  </si>
  <si>
    <t>-1518683087</t>
  </si>
  <si>
    <t>210800665</t>
  </si>
  <si>
    <t>D+M Lankový vodič H07V-K/4 pre drátovanie v rozvádzačoch</t>
  </si>
  <si>
    <t>-440667721</t>
  </si>
  <si>
    <t>210800664</t>
  </si>
  <si>
    <t>D+M Lankový vodič H07V-K/2,5 pre drátovanie v rozvádzačoch</t>
  </si>
  <si>
    <t>991242152</t>
  </si>
  <si>
    <t>210800663</t>
  </si>
  <si>
    <t>D+M Lankový vodič H07V-K/1,5 pre drátovanie v rozvádzačoch</t>
  </si>
  <si>
    <t>-633502769</t>
  </si>
  <si>
    <t>1699302026</t>
  </si>
  <si>
    <t>2101000071</t>
  </si>
  <si>
    <t>D+M Lisovacia dutinka Cu 16/12</t>
  </si>
  <si>
    <t>1448869908</t>
  </si>
  <si>
    <t>2101000072</t>
  </si>
  <si>
    <t>D+M Lisovacia dutinka Cu 4/12</t>
  </si>
  <si>
    <t>-746655391</t>
  </si>
  <si>
    <t>2101000073</t>
  </si>
  <si>
    <t>D+M Lisovacia dutinka Cu 2,5/12</t>
  </si>
  <si>
    <t>-1752796358</t>
  </si>
  <si>
    <t>2101000074</t>
  </si>
  <si>
    <t>D+M Lisovacia dutinka Cu 1,5/10</t>
  </si>
  <si>
    <t>979487223</t>
  </si>
  <si>
    <t>210192577</t>
  </si>
  <si>
    <t>D+M Svorka WFF70-(2,5-95mm2)-Weidmüller</t>
  </si>
  <si>
    <t>1274801127</t>
  </si>
  <si>
    <t>210192578</t>
  </si>
  <si>
    <t>D+M Držiak svorkovnice WAGO 777-305</t>
  </si>
  <si>
    <t>-672900841</t>
  </si>
  <si>
    <t>2101925773</t>
  </si>
  <si>
    <t>D+M Separátor WAGO 777-325 oranž.</t>
  </si>
  <si>
    <t>1489492327</t>
  </si>
  <si>
    <t>2101925774</t>
  </si>
  <si>
    <t>D+M Svorka WAGO 2010 pružinová TopJob od 05-10mm2</t>
  </si>
  <si>
    <t>1100759585</t>
  </si>
  <si>
    <t>210120401</t>
  </si>
  <si>
    <t>D+M 3f- indikátor napätia 0,5TE</t>
  </si>
  <si>
    <t>-1212126720</t>
  </si>
  <si>
    <t>210120451</t>
  </si>
  <si>
    <t>D+M Zvodič prepätia B+C-SPB 12/280/4</t>
  </si>
  <si>
    <t>-505711980</t>
  </si>
  <si>
    <t>210140001</t>
  </si>
  <si>
    <t>D+M Ovládacia hlavica tlačítka M22-WS s kľúčom v polohe 0-VYP</t>
  </si>
  <si>
    <t>153888953</t>
  </si>
  <si>
    <t>210140011</t>
  </si>
  <si>
    <t>D+M Spínacia jednotka M22-CK01</t>
  </si>
  <si>
    <t>-1243841552</t>
  </si>
  <si>
    <t>210120402</t>
  </si>
  <si>
    <t>D+M Podpäťová vypínacia spúšť Z-USD-230</t>
  </si>
  <si>
    <t>272373805</t>
  </si>
  <si>
    <t>210140421</t>
  </si>
  <si>
    <t>D+M Signálna hlavica M22-L-G</t>
  </si>
  <si>
    <t>-1799603963</t>
  </si>
  <si>
    <t>210140422</t>
  </si>
  <si>
    <t>D+M Signálka M22-CLED230</t>
  </si>
  <si>
    <t>-989406413</t>
  </si>
  <si>
    <t>2101404213</t>
  </si>
  <si>
    <t>D+M Pomocné kontakty k ističu Z-NHK</t>
  </si>
  <si>
    <t>1795431067</t>
  </si>
  <si>
    <t>210120405</t>
  </si>
  <si>
    <t>D+M Istič -B4/1 HS-4, 1 pól.-4A</t>
  </si>
  <si>
    <t>1780954861</t>
  </si>
  <si>
    <t>210120455</t>
  </si>
  <si>
    <t>D+M Istič -B50/3N, 3+N pól.-50A</t>
  </si>
  <si>
    <t>-1881727615</t>
  </si>
  <si>
    <t>210120406</t>
  </si>
  <si>
    <t>D+M Prúdový chránič s nadprúd. ochranou -C10/1N, 0,03</t>
  </si>
  <si>
    <t>-1357069915</t>
  </si>
  <si>
    <t>210120407</t>
  </si>
  <si>
    <t>D+M Prúdový chránič s nadprúd. ochranou -B16/1N, 0,03</t>
  </si>
  <si>
    <t>2057454616</t>
  </si>
  <si>
    <t>210120408</t>
  </si>
  <si>
    <t>D+M Prúdový chránič s nadprúd. ochranou -C16/1N, 0,03</t>
  </si>
  <si>
    <t>-725426866</t>
  </si>
  <si>
    <t>210120409</t>
  </si>
  <si>
    <t>D+M Prúdový chránič s nadprúd. ochranou -C20/1N, 0,03</t>
  </si>
  <si>
    <t>-979583282</t>
  </si>
  <si>
    <t>2101204011</t>
  </si>
  <si>
    <t>D+M Istič -B10/1, 1pól.-10A</t>
  </si>
  <si>
    <t>-530798112</t>
  </si>
  <si>
    <t>2101204511</t>
  </si>
  <si>
    <t>D+M Istič -C16/3, 3 pól.-16A</t>
  </si>
  <si>
    <t>1663206568</t>
  </si>
  <si>
    <t>Doprava materiálu -  % :</t>
  </si>
  <si>
    <t>1403811427</t>
  </si>
  <si>
    <t>1451163287</t>
  </si>
  <si>
    <t>848600635</t>
  </si>
  <si>
    <t>743413428</t>
  </si>
  <si>
    <t>-1340876368</t>
  </si>
  <si>
    <t xml:space="preserve">4 - Murárske práce </t>
  </si>
  <si>
    <t xml:space="preserve">    1 - Murárske pomocné práce </t>
  </si>
  <si>
    <t xml:space="preserve">Murárske pomocné práce </t>
  </si>
  <si>
    <t>8013971033141</t>
  </si>
  <si>
    <t>Prieraz cez múr hr. do 300mm</t>
  </si>
  <si>
    <t>1317762167</t>
  </si>
  <si>
    <t>8013971033161</t>
  </si>
  <si>
    <t>Prieraz cez múr hr. do 600mm</t>
  </si>
  <si>
    <t>-1397099981</t>
  </si>
  <si>
    <t>800394195002</t>
  </si>
  <si>
    <t xml:space="preserve">Lešenie ľahké pracovné pomocné od 1,2m do 1,9m, š-1,2m     </t>
  </si>
  <si>
    <t>-1900061525</t>
  </si>
  <si>
    <t>800394195102</t>
  </si>
  <si>
    <t>Lešenie ľahké pracovné pomocné v schodisku od 1,5m do 3,5m, š-1,2m     m2</t>
  </si>
  <si>
    <t>1812417225</t>
  </si>
  <si>
    <t>8003941941841</t>
  </si>
  <si>
    <t xml:space="preserve">Demontáž lešenia  </t>
  </si>
  <si>
    <t>-1019078523</t>
  </si>
  <si>
    <t>8003998009101</t>
  </si>
  <si>
    <t xml:space="preserve">Presun hmôt lešenia  </t>
  </si>
  <si>
    <t>463641650</t>
  </si>
  <si>
    <t>8013971033541</t>
  </si>
  <si>
    <t>Vybúranie otvoru pre rozvádzače   1x 0,2</t>
  </si>
  <si>
    <t>m3</t>
  </si>
  <si>
    <t>605399912</t>
  </si>
  <si>
    <t>8013974031132</t>
  </si>
  <si>
    <t>Vysekanie rýh v murive do hĺ. 5cm a š. 7cm</t>
  </si>
  <si>
    <t>1585710360</t>
  </si>
  <si>
    <t>8014612403399</t>
  </si>
  <si>
    <t>Hrubá výplň rýh v murive m2</t>
  </si>
  <si>
    <t>1471948163</t>
  </si>
  <si>
    <t>8014612423532</t>
  </si>
  <si>
    <t>Zaomietnutie rýh v murive m2</t>
  </si>
  <si>
    <t>2100938136</t>
  </si>
  <si>
    <t>8013974042532</t>
  </si>
  <si>
    <t>Vysekanie rýh v betón. podlahe do hĺ. 5cm a š. 7cm</t>
  </si>
  <si>
    <t>7851259</t>
  </si>
  <si>
    <t>8014631311121</t>
  </si>
  <si>
    <t>Doplnenie rýh do 1m2 a hr.80mm prostým betónom v podlahe</t>
  </si>
  <si>
    <t>-2084054617</t>
  </si>
  <si>
    <t>8014999281114</t>
  </si>
  <si>
    <t xml:space="preserve">Presun hmôt   </t>
  </si>
  <si>
    <t>-1815373809</t>
  </si>
  <si>
    <t>8013973031616</t>
  </si>
  <si>
    <t>Nyka pre krabice KR, KO, KP 100x100x50</t>
  </si>
  <si>
    <t>1353893555</t>
  </si>
  <si>
    <t>220261622</t>
  </si>
  <si>
    <t>Osadenie hmoždiniek pr. 8 v murive</t>
  </si>
  <si>
    <t>557739022</t>
  </si>
  <si>
    <t>220261642</t>
  </si>
  <si>
    <t>Osadenie hmoždiniek pr. 8 v strope</t>
  </si>
  <si>
    <t>-1667585724</t>
  </si>
  <si>
    <t>57774071</t>
  </si>
  <si>
    <t>D 6,10,11 Montáž dverového krídla otočného jednokrídlového špeciálneho, do existujúcej zárubne, vrátane únikového kovania a samozatvárača</t>
  </si>
  <si>
    <t>D 6,10, 11  Montáž kovovej bezpečnostnej zárubne</t>
  </si>
  <si>
    <t>D1, D1, D3, D4, D5, D7, D8, D9 - Montáž zárubní obložkových pre dvere jednokrídlové</t>
  </si>
  <si>
    <t>Zárubňa vnútorná obložková, šírka 600-1600 mm, výška 1970 - 2700mm, DTD doska, povrch fólia, pre stenu hrúbky 60-700 mm, pre jednokrídlové dvere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</si>
</sst>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b/>
      <sz val="14"/>
      <name val="Arial CE"/>
    </font>
    <font>
      <b/>
      <sz val="10"/>
      <name val="Arial CE"/>
    </font>
    <font>
      <sz val="9"/>
      <name val="Arial CE"/>
    </font>
    <font>
      <b/>
      <sz val="8"/>
      <name val="Arial CE"/>
    </font>
    <font>
      <u/>
      <sz val="11"/>
      <color theme="10"/>
      <name val="Calibri"/>
      <scheme val="minor"/>
    </font>
    <font>
      <sz val="10"/>
      <color rgb="FF969696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2"/>
      <color rgb="FF969696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8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8"/>
      <color rgb="FF969696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C0C0C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5" fontId="1" fillId="0" borderId="0" xfId="0" applyNumberFormat="1" applyFont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1" fillId="0" borderId="17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2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5" fillId="0" borderId="17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5" fillId="0" borderId="18" xfId="0" applyNumberFormat="1" applyFont="1" applyBorder="1" applyAlignment="1">
      <alignment vertical="center"/>
    </xf>
    <xf numFmtId="4" fontId="25" fillId="0" borderId="19" xfId="0" applyNumberFormat="1" applyFont="1" applyBorder="1" applyAlignment="1">
      <alignment vertical="center"/>
    </xf>
    <xf numFmtId="166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vertical="center"/>
    </xf>
    <xf numFmtId="0" fontId="0" fillId="4" borderId="21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vertical="center"/>
    </xf>
    <xf numFmtId="4" fontId="11" fillId="0" borderId="19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4" fontId="12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9" fillId="0" borderId="10" xfId="0" applyNumberFormat="1" applyFont="1" applyBorder="1" applyAlignment="1"/>
    <xf numFmtId="166" fontId="29" fillId="0" borderId="11" xfId="0" applyNumberFormat="1" applyFont="1" applyBorder="1" applyAlignment="1"/>
    <xf numFmtId="4" fontId="8" fillId="0" borderId="0" xfId="0" applyNumberFormat="1" applyFont="1" applyAlignment="1">
      <alignment vertical="center"/>
    </xf>
    <xf numFmtId="0" fontId="13" fillId="0" borderId="3" xfId="0" applyFont="1" applyBorder="1" applyAlignment="1"/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Alignment="1" applyProtection="1">
      <protection locked="0"/>
    </xf>
    <xf numFmtId="4" fontId="11" fillId="0" borderId="0" xfId="0" applyNumberFormat="1" applyFont="1" applyAlignment="1"/>
    <xf numFmtId="0" fontId="13" fillId="0" borderId="17" xfId="0" applyFont="1" applyBorder="1" applyAlignment="1"/>
    <xf numFmtId="0" fontId="13" fillId="0" borderId="0" xfId="0" applyFont="1" applyBorder="1" applyAlignment="1"/>
    <xf numFmtId="166" fontId="13" fillId="0" borderId="0" xfId="0" applyNumberFormat="1" applyFont="1" applyBorder="1" applyAlignment="1"/>
    <xf numFmtId="166" fontId="13" fillId="0" borderId="12" xfId="0" applyNumberFormat="1" applyFont="1" applyBorder="1" applyAlignment="1"/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4" fontId="12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2" borderId="17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49" fontId="7" fillId="0" borderId="22" xfId="0" applyNumberFormat="1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167" fontId="7" fillId="0" borderId="22" xfId="0" applyNumberFormat="1" applyFont="1" applyBorder="1" applyAlignment="1" applyProtection="1">
      <alignment vertical="center"/>
      <protection locked="0"/>
    </xf>
    <xf numFmtId="4" fontId="7" fillId="2" borderId="22" xfId="0" applyNumberFormat="1" applyFont="1" applyFill="1" applyBorder="1" applyAlignment="1" applyProtection="1">
      <alignment vertical="center"/>
      <protection locked="0"/>
    </xf>
    <xf numFmtId="4" fontId="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horizontal="center" vertical="center"/>
    </xf>
    <xf numFmtId="0" fontId="30" fillId="2" borderId="18" xfId="0" applyFont="1" applyFill="1" applyBorder="1" applyAlignment="1" applyProtection="1">
      <alignment horizontal="left" vertical="center"/>
      <protection locked="0"/>
    </xf>
    <xf numFmtId="0" fontId="30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166" fontId="19" fillId="0" borderId="19" xfId="0" applyNumberFormat="1" applyFont="1" applyBorder="1" applyAlignment="1">
      <alignment vertical="center"/>
    </xf>
    <xf numFmtId="166" fontId="19" fillId="0" borderId="20" xfId="0" applyNumberFormat="1" applyFont="1" applyBorder="1" applyAlignment="1">
      <alignment vertical="center"/>
    </xf>
    <xf numFmtId="167" fontId="7" fillId="2" borderId="22" xfId="0" applyNumberFormat="1" applyFont="1" applyFill="1" applyBorder="1" applyAlignment="1" applyProtection="1">
      <alignment vertical="center"/>
      <protection locked="0"/>
    </xf>
    <xf numFmtId="0" fontId="19" fillId="2" borderId="18" xfId="0" applyFont="1" applyFill="1" applyBorder="1" applyAlignment="1" applyProtection="1">
      <alignment horizontal="left" vertical="center"/>
      <protection locked="0"/>
    </xf>
    <xf numFmtId="0" fontId="19" fillId="0" borderId="19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0" fillId="0" borderId="0" xfId="0"/>
    <xf numFmtId="4" fontId="32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4" fontId="3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/>
    </xf>
    <xf numFmtId="4" fontId="3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" fontId="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opLeftCell="A103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 customWidth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79" t="s">
        <v>5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94" t="s">
        <v>13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R5" s="16"/>
      <c r="BE5" s="191" t="s">
        <v>14</v>
      </c>
      <c r="BS5" s="13" t="s">
        <v>6</v>
      </c>
    </row>
    <row r="6" spans="1:74" ht="36.950000000000003" customHeight="1">
      <c r="B6" s="16"/>
      <c r="D6" s="22" t="s">
        <v>15</v>
      </c>
      <c r="K6" s="195" t="s">
        <v>16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R6" s="16"/>
      <c r="BE6" s="192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92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/>
      <c r="AR8" s="16"/>
      <c r="BE8" s="192"/>
      <c r="BS8" s="13" t="s">
        <v>6</v>
      </c>
    </row>
    <row r="9" spans="1:74" ht="14.45" customHeight="1">
      <c r="B9" s="16"/>
      <c r="AR9" s="16"/>
      <c r="BE9" s="192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192"/>
      <c r="BS10" s="13" t="s">
        <v>6</v>
      </c>
    </row>
    <row r="11" spans="1:74" ht="18.399999999999999" customHeight="1">
      <c r="B11" s="16"/>
      <c r="E11" s="21" t="s">
        <v>20</v>
      </c>
      <c r="AK11" s="23" t="s">
        <v>24</v>
      </c>
      <c r="AN11" s="21" t="s">
        <v>1</v>
      </c>
      <c r="AR11" s="16"/>
      <c r="BE11" s="192"/>
      <c r="BS11" s="13" t="s">
        <v>6</v>
      </c>
    </row>
    <row r="12" spans="1:74" ht="6.95" customHeight="1">
      <c r="B12" s="16"/>
      <c r="AR12" s="16"/>
      <c r="BE12" s="192"/>
      <c r="BS12" s="13" t="s">
        <v>6</v>
      </c>
    </row>
    <row r="13" spans="1:74" ht="12" customHeight="1">
      <c r="B13" s="16"/>
      <c r="D13" s="23" t="s">
        <v>25</v>
      </c>
      <c r="AK13" s="23" t="s">
        <v>23</v>
      </c>
      <c r="AN13" s="25" t="s">
        <v>26</v>
      </c>
      <c r="AR13" s="16"/>
      <c r="BE13" s="192"/>
      <c r="BS13" s="13" t="s">
        <v>6</v>
      </c>
    </row>
    <row r="14" spans="1:74" ht="12.75">
      <c r="B14" s="16"/>
      <c r="E14" s="196" t="s">
        <v>26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23" t="s">
        <v>24</v>
      </c>
      <c r="AN14" s="25" t="s">
        <v>26</v>
      </c>
      <c r="AR14" s="16"/>
      <c r="BE14" s="192"/>
      <c r="BS14" s="13" t="s">
        <v>6</v>
      </c>
    </row>
    <row r="15" spans="1:74" ht="6.95" customHeight="1">
      <c r="B15" s="16"/>
      <c r="AR15" s="16"/>
      <c r="BE15" s="192"/>
      <c r="BS15" s="13" t="s">
        <v>3</v>
      </c>
    </row>
    <row r="16" spans="1:74" ht="12" customHeight="1">
      <c r="B16" s="16"/>
      <c r="D16" s="23" t="s">
        <v>27</v>
      </c>
      <c r="AK16" s="23" t="s">
        <v>23</v>
      </c>
      <c r="AN16" s="21" t="s">
        <v>1</v>
      </c>
      <c r="AR16" s="16"/>
      <c r="BE16" s="192"/>
      <c r="BS16" s="13" t="s">
        <v>3</v>
      </c>
    </row>
    <row r="17" spans="1:71" ht="18.399999999999999" customHeight="1">
      <c r="B17" s="16"/>
      <c r="E17" s="21" t="s">
        <v>20</v>
      </c>
      <c r="AK17" s="23" t="s">
        <v>24</v>
      </c>
      <c r="AN17" s="21" t="s">
        <v>1</v>
      </c>
      <c r="AR17" s="16"/>
      <c r="BE17" s="192"/>
      <c r="BS17" s="13" t="s">
        <v>28</v>
      </c>
    </row>
    <row r="18" spans="1:71" ht="6.95" customHeight="1">
      <c r="B18" s="16"/>
      <c r="AR18" s="16"/>
      <c r="BE18" s="192"/>
      <c r="BS18" s="13" t="s">
        <v>6</v>
      </c>
    </row>
    <row r="19" spans="1:71" ht="12" customHeight="1">
      <c r="B19" s="16"/>
      <c r="D19" s="23" t="s">
        <v>29</v>
      </c>
      <c r="AK19" s="23" t="s">
        <v>23</v>
      </c>
      <c r="AN19" s="21" t="s">
        <v>1</v>
      </c>
      <c r="AR19" s="16"/>
      <c r="BE19" s="192"/>
      <c r="BS19" s="13" t="s">
        <v>6</v>
      </c>
    </row>
    <row r="20" spans="1:71" ht="18.399999999999999" customHeight="1">
      <c r="B20" s="16"/>
      <c r="E20" s="21" t="s">
        <v>20</v>
      </c>
      <c r="AK20" s="23" t="s">
        <v>24</v>
      </c>
      <c r="AN20" s="21" t="s">
        <v>1</v>
      </c>
      <c r="AR20" s="16"/>
      <c r="BE20" s="192"/>
      <c r="BS20" s="13" t="s">
        <v>28</v>
      </c>
    </row>
    <row r="21" spans="1:71" ht="6.95" customHeight="1">
      <c r="B21" s="16"/>
      <c r="AR21" s="16"/>
      <c r="BE21" s="192"/>
    </row>
    <row r="22" spans="1:71" ht="12" customHeight="1">
      <c r="B22" s="16"/>
      <c r="D22" s="23" t="s">
        <v>30</v>
      </c>
      <c r="AR22" s="16"/>
      <c r="BE22" s="192"/>
    </row>
    <row r="23" spans="1:71" ht="16.5" customHeight="1">
      <c r="B23" s="16"/>
      <c r="E23" s="198" t="s">
        <v>1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R23" s="16"/>
      <c r="BE23" s="192"/>
    </row>
    <row r="24" spans="1:71" ht="6.95" customHeight="1">
      <c r="B24" s="16"/>
      <c r="AR24" s="16"/>
      <c r="BE24" s="192"/>
    </row>
    <row r="25" spans="1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92"/>
    </row>
    <row r="26" spans="1:71" s="1" customFormat="1" ht="25.9" customHeight="1">
      <c r="A26" s="28"/>
      <c r="B26" s="29"/>
      <c r="C26" s="28"/>
      <c r="D26" s="30" t="s">
        <v>31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99">
        <f>ROUND(AG94,2)</f>
        <v>0</v>
      </c>
      <c r="AL26" s="200"/>
      <c r="AM26" s="200"/>
      <c r="AN26" s="200"/>
      <c r="AO26" s="200"/>
      <c r="AP26" s="28"/>
      <c r="AQ26" s="28"/>
      <c r="AR26" s="29"/>
      <c r="BE26" s="192"/>
    </row>
    <row r="27" spans="1:71" s="1" customFormat="1" ht="6.9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192"/>
    </row>
    <row r="28" spans="1:71" s="1" customFormat="1" ht="12.75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01" t="s">
        <v>32</v>
      </c>
      <c r="M28" s="201"/>
      <c r="N28" s="201"/>
      <c r="O28" s="201"/>
      <c r="P28" s="201"/>
      <c r="Q28" s="28"/>
      <c r="R28" s="28"/>
      <c r="S28" s="28"/>
      <c r="T28" s="28"/>
      <c r="U28" s="28"/>
      <c r="V28" s="28"/>
      <c r="W28" s="201" t="s">
        <v>33</v>
      </c>
      <c r="X28" s="201"/>
      <c r="Y28" s="201"/>
      <c r="Z28" s="201"/>
      <c r="AA28" s="201"/>
      <c r="AB28" s="201"/>
      <c r="AC28" s="201"/>
      <c r="AD28" s="201"/>
      <c r="AE28" s="201"/>
      <c r="AF28" s="28"/>
      <c r="AG28" s="28"/>
      <c r="AH28" s="28"/>
      <c r="AI28" s="28"/>
      <c r="AJ28" s="28"/>
      <c r="AK28" s="201" t="s">
        <v>34</v>
      </c>
      <c r="AL28" s="201"/>
      <c r="AM28" s="201"/>
      <c r="AN28" s="201"/>
      <c r="AO28" s="201"/>
      <c r="AP28" s="28"/>
      <c r="AQ28" s="28"/>
      <c r="AR28" s="29"/>
      <c r="BE28" s="192"/>
    </row>
    <row r="29" spans="1:71" s="2" customFormat="1" ht="14.45" customHeight="1">
      <c r="B29" s="33"/>
      <c r="D29" s="23" t="s">
        <v>35</v>
      </c>
      <c r="F29" s="34" t="s">
        <v>36</v>
      </c>
      <c r="L29" s="183">
        <v>0.2</v>
      </c>
      <c r="M29" s="182"/>
      <c r="N29" s="182"/>
      <c r="O29" s="182"/>
      <c r="P29" s="182"/>
      <c r="Q29" s="35"/>
      <c r="R29" s="35"/>
      <c r="S29" s="35"/>
      <c r="T29" s="35"/>
      <c r="U29" s="35"/>
      <c r="V29" s="35"/>
      <c r="W29" s="181">
        <f>ROUND(AZ94, 2)</f>
        <v>0</v>
      </c>
      <c r="X29" s="182"/>
      <c r="Y29" s="182"/>
      <c r="Z29" s="182"/>
      <c r="AA29" s="182"/>
      <c r="AB29" s="182"/>
      <c r="AC29" s="182"/>
      <c r="AD29" s="182"/>
      <c r="AE29" s="182"/>
      <c r="AF29" s="35"/>
      <c r="AG29" s="35"/>
      <c r="AH29" s="35"/>
      <c r="AI29" s="35"/>
      <c r="AJ29" s="35"/>
      <c r="AK29" s="181">
        <f>ROUND(AV94, 2)</f>
        <v>0</v>
      </c>
      <c r="AL29" s="182"/>
      <c r="AM29" s="182"/>
      <c r="AN29" s="182"/>
      <c r="AO29" s="182"/>
      <c r="AP29" s="35"/>
      <c r="AQ29" s="35"/>
      <c r="AR29" s="36"/>
      <c r="AS29" s="35"/>
      <c r="AT29" s="35"/>
      <c r="AU29" s="35"/>
      <c r="AV29" s="35"/>
      <c r="AW29" s="35"/>
      <c r="AX29" s="35"/>
      <c r="AY29" s="35"/>
      <c r="AZ29" s="35"/>
      <c r="BE29" s="193"/>
    </row>
    <row r="30" spans="1:71" s="2" customFormat="1" ht="14.45" customHeight="1">
      <c r="B30" s="33"/>
      <c r="F30" s="34" t="s">
        <v>37</v>
      </c>
      <c r="L30" s="183">
        <v>0.2</v>
      </c>
      <c r="M30" s="182"/>
      <c r="N30" s="182"/>
      <c r="O30" s="182"/>
      <c r="P30" s="182"/>
      <c r="Q30" s="35"/>
      <c r="R30" s="35"/>
      <c r="S30" s="35"/>
      <c r="T30" s="35"/>
      <c r="U30" s="35"/>
      <c r="V30" s="35"/>
      <c r="W30" s="181">
        <f>ROUND(BA94, 2)</f>
        <v>0</v>
      </c>
      <c r="X30" s="182"/>
      <c r="Y30" s="182"/>
      <c r="Z30" s="182"/>
      <c r="AA30" s="182"/>
      <c r="AB30" s="182"/>
      <c r="AC30" s="182"/>
      <c r="AD30" s="182"/>
      <c r="AE30" s="182"/>
      <c r="AF30" s="35"/>
      <c r="AG30" s="35"/>
      <c r="AH30" s="35"/>
      <c r="AI30" s="35"/>
      <c r="AJ30" s="35"/>
      <c r="AK30" s="181">
        <f>ROUND(AW94, 2)</f>
        <v>0</v>
      </c>
      <c r="AL30" s="182"/>
      <c r="AM30" s="182"/>
      <c r="AN30" s="182"/>
      <c r="AO30" s="182"/>
      <c r="AP30" s="35"/>
      <c r="AQ30" s="35"/>
      <c r="AR30" s="36"/>
      <c r="AS30" s="35"/>
      <c r="AT30" s="35"/>
      <c r="AU30" s="35"/>
      <c r="AV30" s="35"/>
      <c r="AW30" s="35"/>
      <c r="AX30" s="35"/>
      <c r="AY30" s="35"/>
      <c r="AZ30" s="35"/>
      <c r="BE30" s="193"/>
    </row>
    <row r="31" spans="1:71" s="2" customFormat="1" ht="14.45" hidden="1" customHeight="1">
      <c r="B31" s="33"/>
      <c r="F31" s="23" t="s">
        <v>38</v>
      </c>
      <c r="L31" s="190">
        <v>0.2</v>
      </c>
      <c r="M31" s="189"/>
      <c r="N31" s="189"/>
      <c r="O31" s="189"/>
      <c r="P31" s="189"/>
      <c r="W31" s="188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33"/>
      <c r="BE31" s="193"/>
    </row>
    <row r="32" spans="1:71" s="2" customFormat="1" ht="14.45" hidden="1" customHeight="1">
      <c r="B32" s="33"/>
      <c r="F32" s="23" t="s">
        <v>39</v>
      </c>
      <c r="L32" s="190">
        <v>0.2</v>
      </c>
      <c r="M32" s="189"/>
      <c r="N32" s="189"/>
      <c r="O32" s="189"/>
      <c r="P32" s="189"/>
      <c r="W32" s="188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33"/>
      <c r="BE32" s="193"/>
    </row>
    <row r="33" spans="1:57" s="2" customFormat="1" ht="14.45" hidden="1" customHeight="1">
      <c r="B33" s="33"/>
      <c r="F33" s="34" t="s">
        <v>40</v>
      </c>
      <c r="L33" s="183">
        <v>0</v>
      </c>
      <c r="M33" s="182"/>
      <c r="N33" s="182"/>
      <c r="O33" s="182"/>
      <c r="P33" s="182"/>
      <c r="Q33" s="35"/>
      <c r="R33" s="35"/>
      <c r="S33" s="35"/>
      <c r="T33" s="35"/>
      <c r="U33" s="35"/>
      <c r="V33" s="35"/>
      <c r="W33" s="181">
        <f>ROUND(BD94, 2)</f>
        <v>0</v>
      </c>
      <c r="X33" s="182"/>
      <c r="Y33" s="182"/>
      <c r="Z33" s="182"/>
      <c r="AA33" s="182"/>
      <c r="AB33" s="182"/>
      <c r="AC33" s="182"/>
      <c r="AD33" s="182"/>
      <c r="AE33" s="182"/>
      <c r="AF33" s="35"/>
      <c r="AG33" s="35"/>
      <c r="AH33" s="35"/>
      <c r="AI33" s="35"/>
      <c r="AJ33" s="35"/>
      <c r="AK33" s="181">
        <v>0</v>
      </c>
      <c r="AL33" s="182"/>
      <c r="AM33" s="182"/>
      <c r="AN33" s="182"/>
      <c r="AO33" s="182"/>
      <c r="AP33" s="35"/>
      <c r="AQ33" s="35"/>
      <c r="AR33" s="36"/>
      <c r="AS33" s="35"/>
      <c r="AT33" s="35"/>
      <c r="AU33" s="35"/>
      <c r="AV33" s="35"/>
      <c r="AW33" s="35"/>
      <c r="AX33" s="35"/>
      <c r="AY33" s="35"/>
      <c r="AZ33" s="35"/>
      <c r="BE33" s="193"/>
    </row>
    <row r="34" spans="1:57" s="1" customFormat="1" ht="6.95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192"/>
    </row>
    <row r="35" spans="1:57" s="1" customFormat="1" ht="25.9" customHeight="1">
      <c r="A35" s="28"/>
      <c r="B35" s="29"/>
      <c r="C35" s="37"/>
      <c r="D35" s="38" t="s">
        <v>41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42</v>
      </c>
      <c r="U35" s="39"/>
      <c r="V35" s="39"/>
      <c r="W35" s="39"/>
      <c r="X35" s="187" t="s">
        <v>43</v>
      </c>
      <c r="Y35" s="185"/>
      <c r="Z35" s="185"/>
      <c r="AA35" s="185"/>
      <c r="AB35" s="185"/>
      <c r="AC35" s="39"/>
      <c r="AD35" s="39"/>
      <c r="AE35" s="39"/>
      <c r="AF35" s="39"/>
      <c r="AG35" s="39"/>
      <c r="AH35" s="39"/>
      <c r="AI35" s="39"/>
      <c r="AJ35" s="39"/>
      <c r="AK35" s="184">
        <f>SUM(AK26:AK33)</f>
        <v>0</v>
      </c>
      <c r="AL35" s="185"/>
      <c r="AM35" s="185"/>
      <c r="AN35" s="185"/>
      <c r="AO35" s="186"/>
      <c r="AP35" s="37"/>
      <c r="AQ35" s="37"/>
      <c r="AR35" s="29"/>
      <c r="BE35" s="28"/>
    </row>
    <row r="36" spans="1:57" s="1" customFormat="1" ht="6.95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pans="1:57" s="1" customFormat="1" ht="14.45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ht="14.45" customHeight="1">
      <c r="B38" s="16"/>
      <c r="AR38" s="16"/>
    </row>
    <row r="39" spans="1:57" ht="14.45" customHeight="1">
      <c r="B39" s="16"/>
      <c r="AR39" s="16"/>
    </row>
    <row r="40" spans="1:57" ht="14.45" customHeight="1">
      <c r="B40" s="16"/>
      <c r="AR40" s="16"/>
    </row>
    <row r="41" spans="1:57" ht="14.45" customHeight="1">
      <c r="B41" s="16"/>
      <c r="AR41" s="16"/>
    </row>
    <row r="42" spans="1:57" ht="14.45" customHeight="1">
      <c r="B42" s="16"/>
      <c r="AR42" s="16"/>
    </row>
    <row r="43" spans="1:57" ht="14.45" customHeight="1">
      <c r="B43" s="16"/>
      <c r="AR43" s="16"/>
    </row>
    <row r="44" spans="1:57" ht="14.45" customHeight="1">
      <c r="B44" s="16"/>
      <c r="AR44" s="16"/>
    </row>
    <row r="45" spans="1:57" ht="14.45" customHeight="1">
      <c r="B45" s="16"/>
      <c r="AR45" s="16"/>
    </row>
    <row r="46" spans="1:57" ht="14.45" customHeight="1">
      <c r="B46" s="16"/>
      <c r="AR46" s="16"/>
    </row>
    <row r="47" spans="1:57" ht="14.45" customHeight="1">
      <c r="B47" s="16"/>
      <c r="AR47" s="16"/>
    </row>
    <row r="48" spans="1:57" ht="14.45" customHeight="1">
      <c r="B48" s="16"/>
      <c r="AR48" s="16"/>
    </row>
    <row r="49" spans="1:57" s="1" customFormat="1" ht="14.45" customHeight="1">
      <c r="B49" s="41"/>
      <c r="D49" s="42" t="s">
        <v>44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45</v>
      </c>
      <c r="AI49" s="43"/>
      <c r="AJ49" s="43"/>
      <c r="AK49" s="43"/>
      <c r="AL49" s="43"/>
      <c r="AM49" s="43"/>
      <c r="AN49" s="43"/>
      <c r="AO49" s="43"/>
      <c r="AR49" s="41"/>
    </row>
    <row r="50" spans="1:57">
      <c r="B50" s="16"/>
      <c r="AR50" s="16"/>
    </row>
    <row r="51" spans="1:57">
      <c r="B51" s="16"/>
      <c r="AR51" s="16"/>
    </row>
    <row r="52" spans="1:57">
      <c r="B52" s="16"/>
      <c r="AR52" s="16"/>
    </row>
    <row r="53" spans="1:57">
      <c r="B53" s="16"/>
      <c r="AR53" s="16"/>
    </row>
    <row r="54" spans="1:57">
      <c r="B54" s="16"/>
      <c r="AR54" s="16"/>
    </row>
    <row r="55" spans="1:57">
      <c r="B55" s="16"/>
      <c r="AR55" s="16"/>
    </row>
    <row r="56" spans="1:57">
      <c r="B56" s="16"/>
      <c r="AR56" s="16"/>
    </row>
    <row r="57" spans="1:57">
      <c r="B57" s="16"/>
      <c r="AR57" s="16"/>
    </row>
    <row r="58" spans="1:57">
      <c r="B58" s="16"/>
      <c r="AR58" s="16"/>
    </row>
    <row r="59" spans="1:57">
      <c r="B59" s="16"/>
      <c r="AR59" s="16"/>
    </row>
    <row r="60" spans="1:57" s="1" customFormat="1" ht="12.75">
      <c r="A60" s="28"/>
      <c r="B60" s="29"/>
      <c r="C60" s="28"/>
      <c r="D60" s="44" t="s">
        <v>46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4" t="s">
        <v>47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4" t="s">
        <v>46</v>
      </c>
      <c r="AI60" s="31"/>
      <c r="AJ60" s="31"/>
      <c r="AK60" s="31"/>
      <c r="AL60" s="31"/>
      <c r="AM60" s="44" t="s">
        <v>47</v>
      </c>
      <c r="AN60" s="31"/>
      <c r="AO60" s="31"/>
      <c r="AP60" s="28"/>
      <c r="AQ60" s="28"/>
      <c r="AR60" s="29"/>
      <c r="BE60" s="28"/>
    </row>
    <row r="61" spans="1:57">
      <c r="B61" s="16"/>
      <c r="AR61" s="16"/>
    </row>
    <row r="62" spans="1:57">
      <c r="B62" s="16"/>
      <c r="AR62" s="16"/>
    </row>
    <row r="63" spans="1:57">
      <c r="B63" s="16"/>
      <c r="AR63" s="16"/>
    </row>
    <row r="64" spans="1:57" s="1" customFormat="1" ht="12.75">
      <c r="A64" s="28"/>
      <c r="B64" s="29"/>
      <c r="C64" s="28"/>
      <c r="D64" s="42" t="s">
        <v>48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49</v>
      </c>
      <c r="AI64" s="45"/>
      <c r="AJ64" s="45"/>
      <c r="AK64" s="45"/>
      <c r="AL64" s="45"/>
      <c r="AM64" s="45"/>
      <c r="AN64" s="45"/>
      <c r="AO64" s="45"/>
      <c r="AP64" s="28"/>
      <c r="AQ64" s="28"/>
      <c r="AR64" s="29"/>
      <c r="BE64" s="28"/>
    </row>
    <row r="65" spans="1:57">
      <c r="B65" s="16"/>
      <c r="AR65" s="16"/>
    </row>
    <row r="66" spans="1:57">
      <c r="B66" s="16"/>
      <c r="AR66" s="16"/>
    </row>
    <row r="67" spans="1:57">
      <c r="B67" s="16"/>
      <c r="AR67" s="16"/>
    </row>
    <row r="68" spans="1:57">
      <c r="B68" s="16"/>
      <c r="AR68" s="16"/>
    </row>
    <row r="69" spans="1:57">
      <c r="B69" s="16"/>
      <c r="AR69" s="16"/>
    </row>
    <row r="70" spans="1:57">
      <c r="B70" s="16"/>
      <c r="AR70" s="16"/>
    </row>
    <row r="71" spans="1:57">
      <c r="B71" s="16"/>
      <c r="AR71" s="16"/>
    </row>
    <row r="72" spans="1:57">
      <c r="B72" s="16"/>
      <c r="AR72" s="16"/>
    </row>
    <row r="73" spans="1:57">
      <c r="B73" s="16"/>
      <c r="AR73" s="16"/>
    </row>
    <row r="74" spans="1:57">
      <c r="B74" s="16"/>
      <c r="AR74" s="16"/>
    </row>
    <row r="75" spans="1:57" s="1" customFormat="1" ht="12.75">
      <c r="A75" s="28"/>
      <c r="B75" s="29"/>
      <c r="C75" s="28"/>
      <c r="D75" s="44" t="s">
        <v>46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4" t="s">
        <v>47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4" t="s">
        <v>46</v>
      </c>
      <c r="AI75" s="31"/>
      <c r="AJ75" s="31"/>
      <c r="AK75" s="31"/>
      <c r="AL75" s="31"/>
      <c r="AM75" s="44" t="s">
        <v>47</v>
      </c>
      <c r="AN75" s="31"/>
      <c r="AO75" s="31"/>
      <c r="AP75" s="28"/>
      <c r="AQ75" s="28"/>
      <c r="AR75" s="29"/>
      <c r="BE75" s="28"/>
    </row>
    <row r="76" spans="1:57" s="1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1" customFormat="1" ht="6.95" customHeight="1">
      <c r="A77" s="28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29"/>
      <c r="BE77" s="28"/>
    </row>
    <row r="81" spans="1:91" s="1" customFormat="1" ht="6.95" customHeight="1">
      <c r="A81" s="28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29"/>
      <c r="BE81" s="28"/>
    </row>
    <row r="82" spans="1:91" s="1" customFormat="1" ht="24.95" customHeight="1">
      <c r="A82" s="28"/>
      <c r="B82" s="29"/>
      <c r="C82" s="17" t="s">
        <v>50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1" s="1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1" s="3" customFormat="1" ht="12" customHeight="1">
      <c r="B84" s="50"/>
      <c r="C84" s="23" t="s">
        <v>12</v>
      </c>
      <c r="L84" s="3" t="str">
        <f>K5</f>
        <v>2021</v>
      </c>
      <c r="AR84" s="50"/>
    </row>
    <row r="85" spans="1:91" s="4" customFormat="1" ht="36.950000000000003" customHeight="1">
      <c r="B85" s="51"/>
      <c r="C85" s="52" t="s">
        <v>15</v>
      </c>
      <c r="L85" s="204" t="str">
        <f>K6</f>
        <v>MsÚ Pezinok - Klientské centrum -  stavebné práce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R85" s="51"/>
    </row>
    <row r="86" spans="1:91" s="1" customFormat="1" ht="6.95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1" s="1" customFormat="1" ht="12" customHeight="1">
      <c r="A87" s="28"/>
      <c r="B87" s="29"/>
      <c r="C87" s="23" t="s">
        <v>19</v>
      </c>
      <c r="D87" s="28"/>
      <c r="E87" s="28"/>
      <c r="F87" s="28"/>
      <c r="G87" s="28"/>
      <c r="H87" s="28"/>
      <c r="I87" s="28"/>
      <c r="J87" s="28"/>
      <c r="K87" s="28"/>
      <c r="L87" s="53" t="str">
        <f>IF(K8="","",K8)</f>
        <v xml:space="preserve"> 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3" t="s">
        <v>21</v>
      </c>
      <c r="AJ87" s="28"/>
      <c r="AK87" s="28"/>
      <c r="AL87" s="28"/>
      <c r="AM87" s="206" t="str">
        <f>IF(AN8= "","",AN8)</f>
        <v/>
      </c>
      <c r="AN87" s="206"/>
      <c r="AO87" s="28"/>
      <c r="AP87" s="28"/>
      <c r="AQ87" s="28"/>
      <c r="AR87" s="29"/>
      <c r="BE87" s="28"/>
    </row>
    <row r="88" spans="1:91" s="1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1" s="1" customFormat="1" ht="15.2" customHeight="1">
      <c r="A89" s="28"/>
      <c r="B89" s="29"/>
      <c r="C89" s="23" t="s">
        <v>22</v>
      </c>
      <c r="D89" s="28"/>
      <c r="E89" s="28"/>
      <c r="F89" s="28"/>
      <c r="G89" s="28"/>
      <c r="H89" s="28"/>
      <c r="I89" s="28"/>
      <c r="J89" s="28"/>
      <c r="K89" s="28"/>
      <c r="L89" s="3" t="str">
        <f>IF(E11= "","",E11)</f>
        <v xml:space="preserve">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3" t="s">
        <v>27</v>
      </c>
      <c r="AJ89" s="28"/>
      <c r="AK89" s="28"/>
      <c r="AL89" s="28"/>
      <c r="AM89" s="207" t="str">
        <f>IF(E17="","",E17)</f>
        <v xml:space="preserve"> </v>
      </c>
      <c r="AN89" s="208"/>
      <c r="AO89" s="208"/>
      <c r="AP89" s="208"/>
      <c r="AQ89" s="28"/>
      <c r="AR89" s="29"/>
      <c r="AS89" s="212" t="s">
        <v>51</v>
      </c>
      <c r="AT89" s="213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28"/>
    </row>
    <row r="90" spans="1:91" s="1" customFormat="1" ht="15.2" customHeight="1">
      <c r="A90" s="28"/>
      <c r="B90" s="29"/>
      <c r="C90" s="23" t="s">
        <v>25</v>
      </c>
      <c r="D90" s="28"/>
      <c r="E90" s="28"/>
      <c r="F90" s="28"/>
      <c r="G90" s="28"/>
      <c r="H90" s="28"/>
      <c r="I90" s="28"/>
      <c r="J90" s="28"/>
      <c r="K90" s="28"/>
      <c r="L90" s="3" t="str">
        <f>IF(E14= "Vyplň údaj","",E14)</f>
        <v/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3" t="s">
        <v>29</v>
      </c>
      <c r="AJ90" s="28"/>
      <c r="AK90" s="28"/>
      <c r="AL90" s="28"/>
      <c r="AM90" s="207" t="str">
        <f>IF(E20="","",E20)</f>
        <v xml:space="preserve"> </v>
      </c>
      <c r="AN90" s="208"/>
      <c r="AO90" s="208"/>
      <c r="AP90" s="208"/>
      <c r="AQ90" s="28"/>
      <c r="AR90" s="29"/>
      <c r="AS90" s="214"/>
      <c r="AT90" s="215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28"/>
    </row>
    <row r="91" spans="1:91" s="1" customFormat="1" ht="10.9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214"/>
      <c r="AT91" s="215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28"/>
    </row>
    <row r="92" spans="1:91" s="1" customFormat="1" ht="29.25" customHeight="1">
      <c r="A92" s="28"/>
      <c r="B92" s="29"/>
      <c r="C92" s="216" t="s">
        <v>52</v>
      </c>
      <c r="D92" s="217"/>
      <c r="E92" s="217"/>
      <c r="F92" s="217"/>
      <c r="G92" s="217"/>
      <c r="H92" s="59"/>
      <c r="I92" s="219" t="s">
        <v>53</v>
      </c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8" t="s">
        <v>54</v>
      </c>
      <c r="AH92" s="217"/>
      <c r="AI92" s="217"/>
      <c r="AJ92" s="217"/>
      <c r="AK92" s="217"/>
      <c r="AL92" s="217"/>
      <c r="AM92" s="217"/>
      <c r="AN92" s="219" t="s">
        <v>55</v>
      </c>
      <c r="AO92" s="217"/>
      <c r="AP92" s="220"/>
      <c r="AQ92" s="60" t="s">
        <v>56</v>
      </c>
      <c r="AR92" s="29"/>
      <c r="AS92" s="61" t="s">
        <v>57</v>
      </c>
      <c r="AT92" s="62" t="s">
        <v>58</v>
      </c>
      <c r="AU92" s="62" t="s">
        <v>59</v>
      </c>
      <c r="AV92" s="62" t="s">
        <v>60</v>
      </c>
      <c r="AW92" s="62" t="s">
        <v>61</v>
      </c>
      <c r="AX92" s="62" t="s">
        <v>62</v>
      </c>
      <c r="AY92" s="62" t="s">
        <v>63</v>
      </c>
      <c r="AZ92" s="62" t="s">
        <v>64</v>
      </c>
      <c r="BA92" s="62" t="s">
        <v>65</v>
      </c>
      <c r="BB92" s="62" t="s">
        <v>66</v>
      </c>
      <c r="BC92" s="62" t="s">
        <v>67</v>
      </c>
      <c r="BD92" s="63" t="s">
        <v>68</v>
      </c>
      <c r="BE92" s="28"/>
    </row>
    <row r="93" spans="1:91" s="1" customFormat="1" ht="10.9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28"/>
    </row>
    <row r="94" spans="1:91" s="5" customFormat="1" ht="32.450000000000003" customHeight="1">
      <c r="B94" s="67"/>
      <c r="C94" s="68" t="s">
        <v>69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09">
        <f>ROUND(SUM(AG95:AG98),2)</f>
        <v>0</v>
      </c>
      <c r="AH94" s="209"/>
      <c r="AI94" s="209"/>
      <c r="AJ94" s="209"/>
      <c r="AK94" s="209"/>
      <c r="AL94" s="209"/>
      <c r="AM94" s="209"/>
      <c r="AN94" s="210">
        <f>SUM(AG94,AT94)</f>
        <v>0</v>
      </c>
      <c r="AO94" s="210"/>
      <c r="AP94" s="210"/>
      <c r="AQ94" s="71" t="s">
        <v>1</v>
      </c>
      <c r="AR94" s="67"/>
      <c r="AS94" s="72">
        <f>ROUND(SUM(AS95:AS98),2)</f>
        <v>0</v>
      </c>
      <c r="AT94" s="73">
        <f>ROUND(SUM(AV94:AW94),2)</f>
        <v>0</v>
      </c>
      <c r="AU94" s="74">
        <f>ROUND(SUM(AU95:AU98),5)</f>
        <v>0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ROUND(SUM(AZ95:AZ98),2)</f>
        <v>0</v>
      </c>
      <c r="BA94" s="73">
        <f>ROUND(SUM(BA95:BA98),2)</f>
        <v>0</v>
      </c>
      <c r="BB94" s="73">
        <f>ROUND(SUM(BB95:BB98),2)</f>
        <v>0</v>
      </c>
      <c r="BC94" s="73">
        <f>ROUND(SUM(BC95:BC98),2)</f>
        <v>0</v>
      </c>
      <c r="BD94" s="75">
        <f>ROUND(SUM(BD95:BD98),2)</f>
        <v>0</v>
      </c>
      <c r="BS94" s="76" t="s">
        <v>70</v>
      </c>
      <c r="BT94" s="76" t="s">
        <v>71</v>
      </c>
      <c r="BV94" s="76" t="s">
        <v>72</v>
      </c>
      <c r="BW94" s="76" t="s">
        <v>4</v>
      </c>
      <c r="BX94" s="76" t="s">
        <v>73</v>
      </c>
      <c r="CL94" s="76" t="s">
        <v>1</v>
      </c>
    </row>
    <row r="95" spans="1:91" s="6" customFormat="1" ht="24.75" customHeight="1">
      <c r="A95" s="77" t="s">
        <v>74</v>
      </c>
      <c r="B95" s="78"/>
      <c r="C95" s="79"/>
      <c r="D95" s="211" t="s">
        <v>13</v>
      </c>
      <c r="E95" s="211"/>
      <c r="F95" s="211"/>
      <c r="G95" s="211"/>
      <c r="H95" s="211"/>
      <c r="I95" s="80"/>
      <c r="J95" s="211" t="s">
        <v>16</v>
      </c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02">
        <f>'2021 - MsÚ Pezinok - Klie...'!J28</f>
        <v>0</v>
      </c>
      <c r="AH95" s="203"/>
      <c r="AI95" s="203"/>
      <c r="AJ95" s="203"/>
      <c r="AK95" s="203"/>
      <c r="AL95" s="203"/>
      <c r="AM95" s="203"/>
      <c r="AN95" s="202">
        <f>SUM(AG95,AT95)</f>
        <v>0</v>
      </c>
      <c r="AO95" s="203"/>
      <c r="AP95" s="203"/>
      <c r="AQ95" s="81" t="s">
        <v>75</v>
      </c>
      <c r="AR95" s="78"/>
      <c r="AS95" s="82">
        <v>0</v>
      </c>
      <c r="AT95" s="83">
        <f>ROUND(SUM(AV95:AW95),2)</f>
        <v>0</v>
      </c>
      <c r="AU95" s="84">
        <f>'2021 - MsÚ Pezinok - Klie...'!P116</f>
        <v>0</v>
      </c>
      <c r="AV95" s="83">
        <f>'2021 - MsÚ Pezinok - Klie...'!J31</f>
        <v>0</v>
      </c>
      <c r="AW95" s="83">
        <f>'2021 - MsÚ Pezinok - Klie...'!J32</f>
        <v>0</v>
      </c>
      <c r="AX95" s="83">
        <f>'2021 - MsÚ Pezinok - Klie...'!J33</f>
        <v>0</v>
      </c>
      <c r="AY95" s="83">
        <f>'2021 - MsÚ Pezinok - Klie...'!J34</f>
        <v>0</v>
      </c>
      <c r="AZ95" s="83">
        <f>'2021 - MsÚ Pezinok - Klie...'!F31</f>
        <v>0</v>
      </c>
      <c r="BA95" s="83">
        <f>'2021 - MsÚ Pezinok - Klie...'!F32</f>
        <v>0</v>
      </c>
      <c r="BB95" s="83">
        <f>'2021 - MsÚ Pezinok - Klie...'!F33</f>
        <v>0</v>
      </c>
      <c r="BC95" s="83">
        <f>'2021 - MsÚ Pezinok - Klie...'!F34</f>
        <v>0</v>
      </c>
      <c r="BD95" s="85">
        <f>'2021 - MsÚ Pezinok - Klie...'!F35</f>
        <v>0</v>
      </c>
      <c r="BT95" s="86" t="s">
        <v>76</v>
      </c>
      <c r="BU95" s="86" t="s">
        <v>77</v>
      </c>
      <c r="BV95" s="86" t="s">
        <v>72</v>
      </c>
      <c r="BW95" s="86" t="s">
        <v>4</v>
      </c>
      <c r="BX95" s="86" t="s">
        <v>73</v>
      </c>
      <c r="CL95" s="86" t="s">
        <v>1</v>
      </c>
    </row>
    <row r="96" spans="1:91" s="6" customFormat="1" ht="16.5" customHeight="1">
      <c r="A96" s="77" t="s">
        <v>74</v>
      </c>
      <c r="B96" s="78"/>
      <c r="C96" s="79"/>
      <c r="D96" s="211" t="s">
        <v>78</v>
      </c>
      <c r="E96" s="211"/>
      <c r="F96" s="211"/>
      <c r="G96" s="211"/>
      <c r="H96" s="211"/>
      <c r="I96" s="80"/>
      <c r="J96" s="211" t="s">
        <v>79</v>
      </c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02">
        <f>'2 - Elektroinštalácie '!J30</f>
        <v>0</v>
      </c>
      <c r="AH96" s="203"/>
      <c r="AI96" s="203"/>
      <c r="AJ96" s="203"/>
      <c r="AK96" s="203"/>
      <c r="AL96" s="203"/>
      <c r="AM96" s="203"/>
      <c r="AN96" s="202">
        <f>SUM(AG96,AT96)</f>
        <v>0</v>
      </c>
      <c r="AO96" s="203"/>
      <c r="AP96" s="203"/>
      <c r="AQ96" s="81" t="s">
        <v>75</v>
      </c>
      <c r="AR96" s="78"/>
      <c r="AS96" s="82">
        <v>0</v>
      </c>
      <c r="AT96" s="83">
        <f>ROUND(SUM(AV96:AW96),2)</f>
        <v>0</v>
      </c>
      <c r="AU96" s="84">
        <f>'2 - Elektroinštalácie '!P118</f>
        <v>0</v>
      </c>
      <c r="AV96" s="83">
        <f>'2 - Elektroinštalácie '!J33</f>
        <v>0</v>
      </c>
      <c r="AW96" s="83">
        <f>'2 - Elektroinštalácie '!J34</f>
        <v>0</v>
      </c>
      <c r="AX96" s="83">
        <f>'2 - Elektroinštalácie '!J35</f>
        <v>0</v>
      </c>
      <c r="AY96" s="83">
        <f>'2 - Elektroinštalácie '!J36</f>
        <v>0</v>
      </c>
      <c r="AZ96" s="83">
        <f>'2 - Elektroinštalácie '!F33</f>
        <v>0</v>
      </c>
      <c r="BA96" s="83">
        <f>'2 - Elektroinštalácie '!F34</f>
        <v>0</v>
      </c>
      <c r="BB96" s="83">
        <f>'2 - Elektroinštalácie '!F35</f>
        <v>0</v>
      </c>
      <c r="BC96" s="83">
        <f>'2 - Elektroinštalácie '!F36</f>
        <v>0</v>
      </c>
      <c r="BD96" s="85">
        <f>'2 - Elektroinštalácie '!F37</f>
        <v>0</v>
      </c>
      <c r="BT96" s="86" t="s">
        <v>76</v>
      </c>
      <c r="BV96" s="86" t="s">
        <v>72</v>
      </c>
      <c r="BW96" s="86" t="s">
        <v>80</v>
      </c>
      <c r="BX96" s="86" t="s">
        <v>4</v>
      </c>
      <c r="CL96" s="86" t="s">
        <v>1</v>
      </c>
      <c r="CM96" s="86" t="s">
        <v>71</v>
      </c>
    </row>
    <row r="97" spans="1:91" s="6" customFormat="1" ht="16.5" customHeight="1">
      <c r="A97" s="77" t="s">
        <v>74</v>
      </c>
      <c r="B97" s="78"/>
      <c r="C97" s="79"/>
      <c r="D97" s="211" t="s">
        <v>81</v>
      </c>
      <c r="E97" s="211"/>
      <c r="F97" s="211"/>
      <c r="G97" s="211"/>
      <c r="H97" s="211"/>
      <c r="I97" s="80"/>
      <c r="J97" s="211" t="s">
        <v>82</v>
      </c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02">
        <f>'3 - Rozvádzače'!J30</f>
        <v>0</v>
      </c>
      <c r="AH97" s="203"/>
      <c r="AI97" s="203"/>
      <c r="AJ97" s="203"/>
      <c r="AK97" s="203"/>
      <c r="AL97" s="203"/>
      <c r="AM97" s="203"/>
      <c r="AN97" s="202">
        <f>SUM(AG97,AT97)</f>
        <v>0</v>
      </c>
      <c r="AO97" s="203"/>
      <c r="AP97" s="203"/>
      <c r="AQ97" s="81" t="s">
        <v>75</v>
      </c>
      <c r="AR97" s="78"/>
      <c r="AS97" s="82">
        <v>0</v>
      </c>
      <c r="AT97" s="83">
        <f>ROUND(SUM(AV97:AW97),2)</f>
        <v>0</v>
      </c>
      <c r="AU97" s="84">
        <f>'3 - Rozvádzače'!P118</f>
        <v>0</v>
      </c>
      <c r="AV97" s="83">
        <f>'3 - Rozvádzače'!J33</f>
        <v>0</v>
      </c>
      <c r="AW97" s="83">
        <f>'3 - Rozvádzače'!J34</f>
        <v>0</v>
      </c>
      <c r="AX97" s="83">
        <f>'3 - Rozvádzače'!J35</f>
        <v>0</v>
      </c>
      <c r="AY97" s="83">
        <f>'3 - Rozvádzače'!J36</f>
        <v>0</v>
      </c>
      <c r="AZ97" s="83">
        <f>'3 - Rozvádzače'!F33</f>
        <v>0</v>
      </c>
      <c r="BA97" s="83">
        <f>'3 - Rozvádzače'!F34</f>
        <v>0</v>
      </c>
      <c r="BB97" s="83">
        <f>'3 - Rozvádzače'!F35</f>
        <v>0</v>
      </c>
      <c r="BC97" s="83">
        <f>'3 - Rozvádzače'!F36</f>
        <v>0</v>
      </c>
      <c r="BD97" s="85">
        <f>'3 - Rozvádzače'!F37</f>
        <v>0</v>
      </c>
      <c r="BT97" s="86" t="s">
        <v>76</v>
      </c>
      <c r="BV97" s="86" t="s">
        <v>72</v>
      </c>
      <c r="BW97" s="86" t="s">
        <v>83</v>
      </c>
      <c r="BX97" s="86" t="s">
        <v>4</v>
      </c>
      <c r="CL97" s="86" t="s">
        <v>1</v>
      </c>
      <c r="CM97" s="86" t="s">
        <v>71</v>
      </c>
    </row>
    <row r="98" spans="1:91" s="6" customFormat="1" ht="16.5" customHeight="1">
      <c r="A98" s="77" t="s">
        <v>74</v>
      </c>
      <c r="B98" s="78"/>
      <c r="C98" s="79"/>
      <c r="D98" s="211" t="s">
        <v>84</v>
      </c>
      <c r="E98" s="211"/>
      <c r="F98" s="211"/>
      <c r="G98" s="211"/>
      <c r="H98" s="211"/>
      <c r="I98" s="80"/>
      <c r="J98" s="211" t="s">
        <v>85</v>
      </c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02">
        <f>'4 - Murárske práce '!J30</f>
        <v>0</v>
      </c>
      <c r="AH98" s="203"/>
      <c r="AI98" s="203"/>
      <c r="AJ98" s="203"/>
      <c r="AK98" s="203"/>
      <c r="AL98" s="203"/>
      <c r="AM98" s="203"/>
      <c r="AN98" s="202">
        <f>SUM(AG98,AT98)</f>
        <v>0</v>
      </c>
      <c r="AO98" s="203"/>
      <c r="AP98" s="203"/>
      <c r="AQ98" s="81" t="s">
        <v>75</v>
      </c>
      <c r="AR98" s="78"/>
      <c r="AS98" s="87">
        <v>0</v>
      </c>
      <c r="AT98" s="88">
        <f>ROUND(SUM(AV98:AW98),2)</f>
        <v>0</v>
      </c>
      <c r="AU98" s="89">
        <f>'4 - Murárske práce '!P118</f>
        <v>0</v>
      </c>
      <c r="AV98" s="88">
        <f>'4 - Murárske práce '!J33</f>
        <v>0</v>
      </c>
      <c r="AW98" s="88">
        <f>'4 - Murárske práce '!J34</f>
        <v>0</v>
      </c>
      <c r="AX98" s="88">
        <f>'4 - Murárske práce '!J35</f>
        <v>0</v>
      </c>
      <c r="AY98" s="88">
        <f>'4 - Murárske práce '!J36</f>
        <v>0</v>
      </c>
      <c r="AZ98" s="88">
        <f>'4 - Murárske práce '!F33</f>
        <v>0</v>
      </c>
      <c r="BA98" s="88">
        <f>'4 - Murárske práce '!F34</f>
        <v>0</v>
      </c>
      <c r="BB98" s="88">
        <f>'4 - Murárske práce '!F35</f>
        <v>0</v>
      </c>
      <c r="BC98" s="88">
        <f>'4 - Murárske práce '!F36</f>
        <v>0</v>
      </c>
      <c r="BD98" s="90">
        <f>'4 - Murárske práce '!F37</f>
        <v>0</v>
      </c>
      <c r="BT98" s="86" t="s">
        <v>76</v>
      </c>
      <c r="BV98" s="86" t="s">
        <v>72</v>
      </c>
      <c r="BW98" s="86" t="s">
        <v>86</v>
      </c>
      <c r="BX98" s="86" t="s">
        <v>4</v>
      </c>
      <c r="CL98" s="86" t="s">
        <v>1</v>
      </c>
      <c r="CM98" s="86" t="s">
        <v>71</v>
      </c>
    </row>
    <row r="99" spans="1:91" s="1" customFormat="1" ht="30" customHeight="1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9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</row>
    <row r="100" spans="1:91" s="1" customFormat="1" ht="6.95" customHeight="1">
      <c r="A100" s="28"/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29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</row>
  </sheetData>
  <mergeCells count="54">
    <mergeCell ref="AS89:AT91"/>
    <mergeCell ref="AM90:AP90"/>
    <mergeCell ref="C92:G92"/>
    <mergeCell ref="AG92:AM92"/>
    <mergeCell ref="I92:AF92"/>
    <mergeCell ref="AN92:AP92"/>
    <mergeCell ref="D98:H98"/>
    <mergeCell ref="J98:AF98"/>
    <mergeCell ref="AN97:AP97"/>
    <mergeCell ref="D97:H97"/>
    <mergeCell ref="J97:AF97"/>
    <mergeCell ref="AG97:AM97"/>
    <mergeCell ref="D96:H96"/>
    <mergeCell ref="AG96:AM96"/>
    <mergeCell ref="AN96:AP96"/>
    <mergeCell ref="D95:H95"/>
    <mergeCell ref="AG95:AM95"/>
    <mergeCell ref="J95:AF95"/>
    <mergeCell ref="AN95:AP95"/>
    <mergeCell ref="L31:P31"/>
    <mergeCell ref="AN98:AP98"/>
    <mergeCell ref="AG98:AM98"/>
    <mergeCell ref="L85:AO85"/>
    <mergeCell ref="AM87:AN87"/>
    <mergeCell ref="AM89:AP89"/>
    <mergeCell ref="AG94:AM94"/>
    <mergeCell ref="AN94:AP94"/>
    <mergeCell ref="J96:AF96"/>
    <mergeCell ref="W29:AE29"/>
    <mergeCell ref="L29:P29"/>
    <mergeCell ref="AK29:AO29"/>
    <mergeCell ref="AK30:AO30"/>
    <mergeCell ref="L30:P30"/>
    <mergeCell ref="W30:AE30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</mergeCells>
  <hyperlinks>
    <hyperlink ref="A95" location="'2021 - MsÚ Pezinok - Klie...'!C2" display="/"/>
    <hyperlink ref="A96" location="'2 - Elektroinštalácie '!C2" display="/"/>
    <hyperlink ref="A97" location="'3 - Rozvádzače'!C2" display="/"/>
    <hyperlink ref="A98" location="'4 - Murárske práce 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8"/>
  <sheetViews>
    <sheetView showGridLines="0" workbookViewId="0">
      <selection activeCell="J10" sqref="J1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>
      <c r="L2" s="179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3" t="s">
        <v>4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1:46" ht="24.95" customHeight="1">
      <c r="B4" s="16"/>
      <c r="D4" s="17" t="s">
        <v>87</v>
      </c>
      <c r="L4" s="16"/>
      <c r="M4" s="91" t="s">
        <v>9</v>
      </c>
      <c r="AT4" s="13" t="s">
        <v>3</v>
      </c>
    </row>
    <row r="5" spans="1:46" ht="6.95" customHeight="1">
      <c r="B5" s="16"/>
      <c r="L5" s="16"/>
    </row>
    <row r="6" spans="1:46" s="1" customFormat="1" ht="12" customHeight="1">
      <c r="A6" s="28"/>
      <c r="B6" s="29"/>
      <c r="C6" s="28"/>
      <c r="D6" s="23" t="s">
        <v>15</v>
      </c>
      <c r="E6" s="28"/>
      <c r="F6" s="28"/>
      <c r="G6" s="28"/>
      <c r="H6" s="28"/>
      <c r="I6" s="28"/>
      <c r="J6" s="28"/>
      <c r="K6" s="28"/>
      <c r="L6" s="41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46" s="1" customFormat="1" ht="16.5" customHeight="1">
      <c r="A7" s="28"/>
      <c r="B7" s="29"/>
      <c r="C7" s="28"/>
      <c r="D7" s="28"/>
      <c r="E7" s="204" t="s">
        <v>16</v>
      </c>
      <c r="F7" s="221"/>
      <c r="G7" s="221"/>
      <c r="H7" s="221"/>
      <c r="I7" s="28"/>
      <c r="J7" s="28"/>
      <c r="K7" s="28"/>
      <c r="L7" s="41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46" s="1" customFormat="1">
      <c r="A8" s="28"/>
      <c r="B8" s="29"/>
      <c r="C8" s="28"/>
      <c r="D8" s="28"/>
      <c r="E8" s="28"/>
      <c r="F8" s="28"/>
      <c r="G8" s="28"/>
      <c r="H8" s="28"/>
      <c r="I8" s="28"/>
      <c r="J8" s="28"/>
      <c r="K8" s="28"/>
      <c r="L8" s="41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1" customFormat="1" ht="12" customHeight="1">
      <c r="A9" s="28"/>
      <c r="B9" s="29"/>
      <c r="C9" s="28"/>
      <c r="D9" s="23" t="s">
        <v>17</v>
      </c>
      <c r="E9" s="28"/>
      <c r="F9" s="21" t="s">
        <v>1</v>
      </c>
      <c r="G9" s="28"/>
      <c r="H9" s="28"/>
      <c r="I9" s="23" t="s">
        <v>18</v>
      </c>
      <c r="J9" s="21" t="s">
        <v>1</v>
      </c>
      <c r="K9" s="28"/>
      <c r="L9" s="41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1" customFormat="1" ht="12" customHeight="1">
      <c r="A10" s="28"/>
      <c r="B10" s="29"/>
      <c r="C10" s="28"/>
      <c r="D10" s="23" t="s">
        <v>19</v>
      </c>
      <c r="E10" s="28"/>
      <c r="F10" s="21" t="s">
        <v>20</v>
      </c>
      <c r="G10" s="28"/>
      <c r="H10" s="28"/>
      <c r="I10" s="23" t="s">
        <v>21</v>
      </c>
      <c r="J10" s="54"/>
      <c r="K10" s="28"/>
      <c r="L10" s="41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1" customFormat="1" ht="10.9" customHeight="1">
      <c r="A11" s="28"/>
      <c r="B11" s="29"/>
      <c r="C11" s="28"/>
      <c r="D11" s="28"/>
      <c r="E11" s="28"/>
      <c r="F11" s="28"/>
      <c r="G11" s="28"/>
      <c r="H11" s="28"/>
      <c r="I11" s="28"/>
      <c r="J11" s="28"/>
      <c r="K11" s="28"/>
      <c r="L11" s="41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1" customFormat="1" ht="12" customHeight="1">
      <c r="A12" s="28"/>
      <c r="B12" s="29"/>
      <c r="C12" s="28"/>
      <c r="D12" s="23" t="s">
        <v>22</v>
      </c>
      <c r="E12" s="28"/>
      <c r="F12" s="28"/>
      <c r="G12" s="28"/>
      <c r="H12" s="28"/>
      <c r="I12" s="23" t="s">
        <v>23</v>
      </c>
      <c r="J12" s="21" t="str">
        <f>IF('Rekapitulácia stavby'!AN10="","",'Rekapitulácia stavby'!AN10)</f>
        <v/>
      </c>
      <c r="K12" s="28"/>
      <c r="L12" s="41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1" customFormat="1" ht="18" customHeight="1">
      <c r="A13" s="28"/>
      <c r="B13" s="29"/>
      <c r="C13" s="28"/>
      <c r="D13" s="28"/>
      <c r="E13" s="21" t="str">
        <f>IF('Rekapitulácia stavby'!E11="","",'Rekapitulácia stavby'!E11)</f>
        <v xml:space="preserve"> </v>
      </c>
      <c r="F13" s="28"/>
      <c r="G13" s="28"/>
      <c r="H13" s="28"/>
      <c r="I13" s="23" t="s">
        <v>24</v>
      </c>
      <c r="J13" s="21" t="str">
        <f>IF('Rekapitulácia stavby'!AN11="","",'Rekapitulácia stavby'!AN11)</f>
        <v/>
      </c>
      <c r="K13" s="28"/>
      <c r="L13" s="41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1" customFormat="1" ht="6.95" customHeight="1">
      <c r="A14" s="28"/>
      <c r="B14" s="29"/>
      <c r="C14" s="28"/>
      <c r="D14" s="28"/>
      <c r="E14" s="28"/>
      <c r="F14" s="28"/>
      <c r="G14" s="28"/>
      <c r="H14" s="28"/>
      <c r="I14" s="28"/>
      <c r="J14" s="28"/>
      <c r="K14" s="28"/>
      <c r="L14" s="41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1" customFormat="1" ht="12" customHeight="1">
      <c r="A15" s="28"/>
      <c r="B15" s="29"/>
      <c r="C15" s="28"/>
      <c r="D15" s="23" t="s">
        <v>25</v>
      </c>
      <c r="E15" s="28"/>
      <c r="F15" s="28"/>
      <c r="G15" s="28"/>
      <c r="H15" s="28"/>
      <c r="I15" s="23" t="s">
        <v>23</v>
      </c>
      <c r="J15" s="24" t="str">
        <f>'Rekapitulácia stavby'!AN13</f>
        <v>Vyplň údaj</v>
      </c>
      <c r="K15" s="28"/>
      <c r="L15" s="41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1" customFormat="1" ht="18" customHeight="1">
      <c r="A16" s="28"/>
      <c r="B16" s="29"/>
      <c r="C16" s="28"/>
      <c r="D16" s="28"/>
      <c r="E16" s="222" t="str">
        <f>'Rekapitulácia stavby'!E14</f>
        <v>Vyplň údaj</v>
      </c>
      <c r="F16" s="194"/>
      <c r="G16" s="194"/>
      <c r="H16" s="194"/>
      <c r="I16" s="23" t="s">
        <v>24</v>
      </c>
      <c r="J16" s="24" t="str">
        <f>'Rekapitulácia stavby'!AN14</f>
        <v>Vyplň údaj</v>
      </c>
      <c r="K16" s="28"/>
      <c r="L16" s="41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1" customFormat="1" ht="6.95" customHeight="1">
      <c r="A17" s="28"/>
      <c r="B17" s="29"/>
      <c r="C17" s="28"/>
      <c r="D17" s="28"/>
      <c r="E17" s="28"/>
      <c r="F17" s="28"/>
      <c r="G17" s="28"/>
      <c r="H17" s="28"/>
      <c r="I17" s="28"/>
      <c r="J17" s="28"/>
      <c r="K17" s="28"/>
      <c r="L17" s="41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1" customFormat="1" ht="12" customHeight="1">
      <c r="A18" s="28"/>
      <c r="B18" s="29"/>
      <c r="C18" s="28"/>
      <c r="D18" s="23" t="s">
        <v>27</v>
      </c>
      <c r="E18" s="28"/>
      <c r="F18" s="28"/>
      <c r="G18" s="28"/>
      <c r="H18" s="28"/>
      <c r="I18" s="23" t="s">
        <v>23</v>
      </c>
      <c r="J18" s="21" t="str">
        <f>IF('Rekapitulácia stavby'!AN16="","",'Rekapitulácia stavby'!AN16)</f>
        <v/>
      </c>
      <c r="K18" s="28"/>
      <c r="L18" s="41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1" customFormat="1" ht="18" customHeight="1">
      <c r="A19" s="28"/>
      <c r="B19" s="29"/>
      <c r="C19" s="28"/>
      <c r="D19" s="28"/>
      <c r="E19" s="21" t="str">
        <f>IF('Rekapitulácia stavby'!E17="","",'Rekapitulácia stavby'!E17)</f>
        <v xml:space="preserve"> </v>
      </c>
      <c r="F19" s="28"/>
      <c r="G19" s="28"/>
      <c r="H19" s="28"/>
      <c r="I19" s="23" t="s">
        <v>24</v>
      </c>
      <c r="J19" s="21" t="str">
        <f>IF('Rekapitulácia stavby'!AN17="","",'Rekapitulácia stavby'!AN17)</f>
        <v/>
      </c>
      <c r="K19" s="28"/>
      <c r="L19" s="41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1" customFormat="1" ht="6.95" customHeight="1">
      <c r="A20" s="28"/>
      <c r="B20" s="29"/>
      <c r="C20" s="28"/>
      <c r="D20" s="28"/>
      <c r="E20" s="28"/>
      <c r="F20" s="28"/>
      <c r="G20" s="28"/>
      <c r="H20" s="28"/>
      <c r="I20" s="28"/>
      <c r="J20" s="28"/>
      <c r="K20" s="28"/>
      <c r="L20" s="41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1" customFormat="1" ht="12" customHeight="1">
      <c r="A21" s="28"/>
      <c r="B21" s="29"/>
      <c r="C21" s="28"/>
      <c r="D21" s="23" t="s">
        <v>29</v>
      </c>
      <c r="E21" s="28"/>
      <c r="F21" s="28"/>
      <c r="G21" s="28"/>
      <c r="H21" s="28"/>
      <c r="I21" s="23" t="s">
        <v>23</v>
      </c>
      <c r="J21" s="21" t="str">
        <f>IF('Rekapitulácia stavby'!AN19="","",'Rekapitulácia stavby'!AN19)</f>
        <v/>
      </c>
      <c r="K21" s="28"/>
      <c r="L21" s="41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1" customFormat="1" ht="18" customHeight="1">
      <c r="A22" s="28"/>
      <c r="B22" s="29"/>
      <c r="C22" s="28"/>
      <c r="D22" s="28"/>
      <c r="E22" s="21" t="str">
        <f>IF('Rekapitulácia stavby'!E20="","",'Rekapitulácia stavby'!E20)</f>
        <v xml:space="preserve"> </v>
      </c>
      <c r="F22" s="28"/>
      <c r="G22" s="28"/>
      <c r="H22" s="28"/>
      <c r="I22" s="23" t="s">
        <v>24</v>
      </c>
      <c r="J22" s="21" t="str">
        <f>IF('Rekapitulácia stavby'!AN20="","",'Rekapitulácia stavby'!AN20)</f>
        <v/>
      </c>
      <c r="K22" s="28"/>
      <c r="L22" s="41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1" customFormat="1" ht="6.95" customHeight="1">
      <c r="A23" s="28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41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1" customFormat="1" ht="12" customHeight="1">
      <c r="A24" s="28"/>
      <c r="B24" s="29"/>
      <c r="C24" s="28"/>
      <c r="D24" s="23" t="s">
        <v>30</v>
      </c>
      <c r="E24" s="28"/>
      <c r="F24" s="28"/>
      <c r="G24" s="28"/>
      <c r="H24" s="28"/>
      <c r="I24" s="28"/>
      <c r="J24" s="28"/>
      <c r="K24" s="28"/>
      <c r="L24" s="41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7" customFormat="1" ht="16.5" customHeight="1">
      <c r="A25" s="92"/>
      <c r="B25" s="93"/>
      <c r="C25" s="92"/>
      <c r="D25" s="92"/>
      <c r="E25" s="198" t="s">
        <v>1</v>
      </c>
      <c r="F25" s="198"/>
      <c r="G25" s="198"/>
      <c r="H25" s="198"/>
      <c r="I25" s="92"/>
      <c r="J25" s="92"/>
      <c r="K25" s="92"/>
      <c r="L25" s="94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</row>
    <row r="26" spans="1:31" s="1" customFormat="1" ht="6.95" customHeight="1">
      <c r="A26" s="28"/>
      <c r="B26" s="29"/>
      <c r="C26" s="28"/>
      <c r="D26" s="28"/>
      <c r="E26" s="28"/>
      <c r="F26" s="28"/>
      <c r="G26" s="28"/>
      <c r="H26" s="28"/>
      <c r="I26" s="28"/>
      <c r="J26" s="28"/>
      <c r="K26" s="28"/>
      <c r="L26" s="41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1" customFormat="1" ht="6.95" customHeight="1">
      <c r="A27" s="28"/>
      <c r="B27" s="29"/>
      <c r="C27" s="28"/>
      <c r="D27" s="65"/>
      <c r="E27" s="65"/>
      <c r="F27" s="65"/>
      <c r="G27" s="65"/>
      <c r="H27" s="65"/>
      <c r="I27" s="65"/>
      <c r="J27" s="65"/>
      <c r="K27" s="65"/>
      <c r="L27" s="41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1" customFormat="1" ht="25.35" customHeight="1">
      <c r="A28" s="28"/>
      <c r="B28" s="29"/>
      <c r="C28" s="28"/>
      <c r="D28" s="95" t="s">
        <v>31</v>
      </c>
      <c r="E28" s="28"/>
      <c r="F28" s="28"/>
      <c r="G28" s="28"/>
      <c r="H28" s="28"/>
      <c r="I28" s="28"/>
      <c r="J28" s="70">
        <f>ROUND(J116, 2)</f>
        <v>0</v>
      </c>
      <c r="K28" s="28"/>
      <c r="L28" s="41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1" customFormat="1" ht="6.95" customHeight="1">
      <c r="A29" s="28"/>
      <c r="B29" s="29"/>
      <c r="C29" s="28"/>
      <c r="D29" s="65"/>
      <c r="E29" s="65"/>
      <c r="F29" s="65"/>
      <c r="G29" s="65"/>
      <c r="H29" s="65"/>
      <c r="I29" s="65"/>
      <c r="J29" s="65"/>
      <c r="K29" s="65"/>
      <c r="L29" s="41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1" customFormat="1" ht="14.45" customHeight="1">
      <c r="A30" s="28"/>
      <c r="B30" s="29"/>
      <c r="C30" s="28"/>
      <c r="D30" s="28"/>
      <c r="E30" s="28"/>
      <c r="F30" s="32" t="s">
        <v>33</v>
      </c>
      <c r="G30" s="28"/>
      <c r="H30" s="28"/>
      <c r="I30" s="32" t="s">
        <v>32</v>
      </c>
      <c r="J30" s="32" t="s">
        <v>34</v>
      </c>
      <c r="K30" s="28"/>
      <c r="L30" s="41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1" customFormat="1" ht="14.45" customHeight="1">
      <c r="A31" s="28"/>
      <c r="B31" s="29"/>
      <c r="C31" s="28"/>
      <c r="D31" s="96" t="s">
        <v>35</v>
      </c>
      <c r="E31" s="34" t="s">
        <v>36</v>
      </c>
      <c r="F31" s="97">
        <f>ROUND((SUM(BE116:BE167)),  2)</f>
        <v>0</v>
      </c>
      <c r="G31" s="98"/>
      <c r="H31" s="98"/>
      <c r="I31" s="99">
        <v>0.2</v>
      </c>
      <c r="J31" s="97">
        <f>ROUND(((SUM(BE116:BE167))*I31),  2)</f>
        <v>0</v>
      </c>
      <c r="K31" s="28"/>
      <c r="L31" s="41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1" customFormat="1" ht="14.45" customHeight="1">
      <c r="A32" s="28"/>
      <c r="B32" s="29"/>
      <c r="C32" s="28"/>
      <c r="D32" s="28"/>
      <c r="E32" s="34" t="s">
        <v>37</v>
      </c>
      <c r="F32" s="97">
        <f>ROUND((SUM(BF116:BF167)),  2)</f>
        <v>0</v>
      </c>
      <c r="G32" s="98"/>
      <c r="H32" s="98"/>
      <c r="I32" s="99">
        <v>0.2</v>
      </c>
      <c r="J32" s="97">
        <f>ROUND(((SUM(BF116:BF167))*I32),  2)</f>
        <v>0</v>
      </c>
      <c r="K32" s="28"/>
      <c r="L32" s="41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1" customFormat="1" ht="14.45" hidden="1" customHeight="1">
      <c r="A33" s="28"/>
      <c r="B33" s="29"/>
      <c r="C33" s="28"/>
      <c r="D33" s="28"/>
      <c r="E33" s="23" t="s">
        <v>38</v>
      </c>
      <c r="F33" s="100">
        <f>ROUND((SUM(BG116:BG167)),  2)</f>
        <v>0</v>
      </c>
      <c r="G33" s="28"/>
      <c r="H33" s="28"/>
      <c r="I33" s="101">
        <v>0.2</v>
      </c>
      <c r="J33" s="100">
        <f>0</f>
        <v>0</v>
      </c>
      <c r="K33" s="28"/>
      <c r="L33" s="41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1" customFormat="1" ht="14.45" hidden="1" customHeight="1">
      <c r="A34" s="28"/>
      <c r="B34" s="29"/>
      <c r="C34" s="28"/>
      <c r="D34" s="28"/>
      <c r="E34" s="23" t="s">
        <v>39</v>
      </c>
      <c r="F34" s="100">
        <f>ROUND((SUM(BH116:BH167)),  2)</f>
        <v>0</v>
      </c>
      <c r="G34" s="28"/>
      <c r="H34" s="28"/>
      <c r="I34" s="101">
        <v>0.2</v>
      </c>
      <c r="J34" s="100">
        <f>0</f>
        <v>0</v>
      </c>
      <c r="K34" s="28"/>
      <c r="L34" s="41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1" customFormat="1" ht="14.45" hidden="1" customHeight="1">
      <c r="A35" s="28"/>
      <c r="B35" s="29"/>
      <c r="C35" s="28"/>
      <c r="D35" s="28"/>
      <c r="E35" s="34" t="s">
        <v>40</v>
      </c>
      <c r="F35" s="97">
        <f>ROUND((SUM(BI116:BI167)),  2)</f>
        <v>0</v>
      </c>
      <c r="G35" s="98"/>
      <c r="H35" s="98"/>
      <c r="I35" s="99">
        <v>0</v>
      </c>
      <c r="J35" s="97">
        <f>0</f>
        <v>0</v>
      </c>
      <c r="K35" s="28"/>
      <c r="L35" s="41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1" customFormat="1" ht="6.95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41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1" customFormat="1" ht="25.35" customHeight="1">
      <c r="A37" s="28"/>
      <c r="B37" s="29"/>
      <c r="C37" s="102"/>
      <c r="D37" s="103" t="s">
        <v>41</v>
      </c>
      <c r="E37" s="59"/>
      <c r="F37" s="59"/>
      <c r="G37" s="104" t="s">
        <v>42</v>
      </c>
      <c r="H37" s="105" t="s">
        <v>43</v>
      </c>
      <c r="I37" s="59"/>
      <c r="J37" s="106">
        <f>SUM(J28:J35)</f>
        <v>0</v>
      </c>
      <c r="K37" s="107"/>
      <c r="L37" s="41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1" customFormat="1" ht="14.45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1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ht="14.45" customHeight="1">
      <c r="B39" s="16"/>
      <c r="L39" s="16"/>
    </row>
    <row r="40" spans="1:31" ht="14.45" customHeight="1">
      <c r="B40" s="16"/>
      <c r="L40" s="16"/>
    </row>
    <row r="41" spans="1:31" ht="14.45" customHeight="1">
      <c r="B41" s="16"/>
      <c r="L41" s="16"/>
    </row>
    <row r="42" spans="1:31" ht="14.45" customHeight="1">
      <c r="B42" s="16"/>
      <c r="L42" s="16"/>
    </row>
    <row r="43" spans="1:31" ht="14.45" customHeight="1">
      <c r="B43" s="16"/>
      <c r="L43" s="16"/>
    </row>
    <row r="44" spans="1:31" ht="14.45" customHeight="1">
      <c r="B44" s="16"/>
      <c r="L44" s="16"/>
    </row>
    <row r="45" spans="1:31" ht="14.45" customHeight="1">
      <c r="B45" s="16"/>
      <c r="L45" s="16"/>
    </row>
    <row r="46" spans="1:31" ht="14.45" customHeight="1">
      <c r="B46" s="16"/>
      <c r="L46" s="16"/>
    </row>
    <row r="47" spans="1:31" ht="14.45" customHeight="1">
      <c r="B47" s="16"/>
      <c r="L47" s="16"/>
    </row>
    <row r="48" spans="1:31" ht="14.45" customHeight="1">
      <c r="B48" s="16"/>
      <c r="L48" s="16"/>
    </row>
    <row r="49" spans="1:31" ht="14.45" customHeight="1">
      <c r="B49" s="16"/>
      <c r="L49" s="16"/>
    </row>
    <row r="50" spans="1:31" s="1" customFormat="1" ht="14.45" customHeight="1">
      <c r="B50" s="41"/>
      <c r="D50" s="42" t="s">
        <v>44</v>
      </c>
      <c r="E50" s="43"/>
      <c r="F50" s="43"/>
      <c r="G50" s="42" t="s">
        <v>45</v>
      </c>
      <c r="H50" s="43"/>
      <c r="I50" s="43"/>
      <c r="J50" s="43"/>
      <c r="K50" s="43"/>
      <c r="L50" s="41"/>
    </row>
    <row r="51" spans="1:31">
      <c r="B51" s="16"/>
      <c r="L51" s="16"/>
    </row>
    <row r="52" spans="1:31">
      <c r="B52" s="16"/>
      <c r="L52" s="16"/>
    </row>
    <row r="53" spans="1:31">
      <c r="B53" s="16"/>
      <c r="L53" s="16"/>
    </row>
    <row r="54" spans="1:31">
      <c r="B54" s="16"/>
      <c r="L54" s="16"/>
    </row>
    <row r="55" spans="1:31">
      <c r="B55" s="16"/>
      <c r="L55" s="16"/>
    </row>
    <row r="56" spans="1:31">
      <c r="B56" s="16"/>
      <c r="L56" s="16"/>
    </row>
    <row r="57" spans="1:31">
      <c r="B57" s="16"/>
      <c r="L57" s="16"/>
    </row>
    <row r="58" spans="1:31">
      <c r="B58" s="16"/>
      <c r="L58" s="16"/>
    </row>
    <row r="59" spans="1:31">
      <c r="B59" s="16"/>
      <c r="L59" s="16"/>
    </row>
    <row r="60" spans="1:31">
      <c r="B60" s="16"/>
      <c r="L60" s="16"/>
    </row>
    <row r="61" spans="1:31" s="1" customFormat="1" ht="12.75">
      <c r="A61" s="28"/>
      <c r="B61" s="29"/>
      <c r="C61" s="28"/>
      <c r="D61" s="44" t="s">
        <v>46</v>
      </c>
      <c r="E61" s="31"/>
      <c r="F61" s="108" t="s">
        <v>47</v>
      </c>
      <c r="G61" s="44" t="s">
        <v>46</v>
      </c>
      <c r="H61" s="31"/>
      <c r="I61" s="31"/>
      <c r="J61" s="109" t="s">
        <v>47</v>
      </c>
      <c r="K61" s="31"/>
      <c r="L61" s="41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6"/>
      <c r="L62" s="16"/>
    </row>
    <row r="63" spans="1:31">
      <c r="B63" s="16"/>
      <c r="L63" s="16"/>
    </row>
    <row r="64" spans="1:31">
      <c r="B64" s="16"/>
      <c r="L64" s="16"/>
    </row>
    <row r="65" spans="1:31" s="1" customFormat="1" ht="12.75">
      <c r="A65" s="28"/>
      <c r="B65" s="29"/>
      <c r="C65" s="28"/>
      <c r="D65" s="42" t="s">
        <v>48</v>
      </c>
      <c r="E65" s="45"/>
      <c r="F65" s="45"/>
      <c r="G65" s="42" t="s">
        <v>49</v>
      </c>
      <c r="H65" s="45"/>
      <c r="I65" s="45"/>
      <c r="J65" s="45"/>
      <c r="K65" s="45"/>
      <c r="L65" s="41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6"/>
      <c r="L66" s="16"/>
    </row>
    <row r="67" spans="1:31">
      <c r="B67" s="16"/>
      <c r="L67" s="16"/>
    </row>
    <row r="68" spans="1:31">
      <c r="B68" s="16"/>
      <c r="L68" s="16"/>
    </row>
    <row r="69" spans="1:31">
      <c r="B69" s="16"/>
      <c r="L69" s="16"/>
    </row>
    <row r="70" spans="1:31">
      <c r="B70" s="16"/>
      <c r="L70" s="16"/>
    </row>
    <row r="71" spans="1:31">
      <c r="B71" s="16"/>
      <c r="L71" s="16"/>
    </row>
    <row r="72" spans="1:31">
      <c r="B72" s="16"/>
      <c r="L72" s="16"/>
    </row>
    <row r="73" spans="1:31">
      <c r="B73" s="16"/>
      <c r="L73" s="16"/>
    </row>
    <row r="74" spans="1:31">
      <c r="B74" s="16"/>
      <c r="L74" s="16"/>
    </row>
    <row r="75" spans="1:31">
      <c r="B75" s="16"/>
      <c r="L75" s="16"/>
    </row>
    <row r="76" spans="1:31" s="1" customFormat="1" ht="12.75">
      <c r="A76" s="28"/>
      <c r="B76" s="29"/>
      <c r="C76" s="28"/>
      <c r="D76" s="44" t="s">
        <v>46</v>
      </c>
      <c r="E76" s="31"/>
      <c r="F76" s="108" t="s">
        <v>47</v>
      </c>
      <c r="G76" s="44" t="s">
        <v>46</v>
      </c>
      <c r="H76" s="31"/>
      <c r="I76" s="31"/>
      <c r="J76" s="109" t="s">
        <v>47</v>
      </c>
      <c r="K76" s="31"/>
      <c r="L76" s="41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1" customFormat="1" ht="14.45" customHeight="1">
      <c r="A77" s="28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1" customFormat="1" ht="6.95" customHeight="1">
      <c r="A81" s="28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1" customFormat="1" ht="24.95" customHeight="1">
      <c r="A82" s="28"/>
      <c r="B82" s="29"/>
      <c r="C82" s="17" t="s">
        <v>88</v>
      </c>
      <c r="D82" s="28"/>
      <c r="E82" s="28"/>
      <c r="F82" s="28"/>
      <c r="G82" s="28"/>
      <c r="H82" s="28"/>
      <c r="I82" s="28"/>
      <c r="J82" s="28"/>
      <c r="K82" s="28"/>
      <c r="L82" s="41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1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1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1" customFormat="1" ht="12" customHeight="1">
      <c r="A84" s="28"/>
      <c r="B84" s="29"/>
      <c r="C84" s="23" t="s">
        <v>15</v>
      </c>
      <c r="D84" s="28"/>
      <c r="E84" s="28"/>
      <c r="F84" s="28"/>
      <c r="G84" s="28"/>
      <c r="H84" s="28"/>
      <c r="I84" s="28"/>
      <c r="J84" s="28"/>
      <c r="K84" s="28"/>
      <c r="L84" s="41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1" customFormat="1" ht="16.5" customHeight="1">
      <c r="A85" s="28"/>
      <c r="B85" s="29"/>
      <c r="C85" s="28"/>
      <c r="D85" s="28"/>
      <c r="E85" s="204" t="str">
        <f>E7</f>
        <v>MsÚ Pezinok - Klientské centrum -  stavebné práce</v>
      </c>
      <c r="F85" s="221"/>
      <c r="G85" s="221"/>
      <c r="H85" s="221"/>
      <c r="I85" s="28"/>
      <c r="J85" s="28"/>
      <c r="K85" s="28"/>
      <c r="L85" s="41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1" customFormat="1" ht="6.95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41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1" customFormat="1" ht="12" customHeight="1">
      <c r="A87" s="28"/>
      <c r="B87" s="29"/>
      <c r="C87" s="23" t="s">
        <v>19</v>
      </c>
      <c r="D87" s="28"/>
      <c r="E87" s="28"/>
      <c r="F87" s="21" t="str">
        <f>F10</f>
        <v xml:space="preserve"> </v>
      </c>
      <c r="G87" s="28"/>
      <c r="H87" s="28"/>
      <c r="I87" s="23" t="s">
        <v>21</v>
      </c>
      <c r="J87" s="54" t="str">
        <f>IF(J10="","",J10)</f>
        <v/>
      </c>
      <c r="K87" s="28"/>
      <c r="L87" s="41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1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1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1" customFormat="1" ht="15.2" customHeight="1">
      <c r="A89" s="28"/>
      <c r="B89" s="29"/>
      <c r="C89" s="23" t="s">
        <v>22</v>
      </c>
      <c r="D89" s="28"/>
      <c r="E89" s="28"/>
      <c r="F89" s="21" t="str">
        <f>E13</f>
        <v xml:space="preserve"> </v>
      </c>
      <c r="G89" s="28"/>
      <c r="H89" s="28"/>
      <c r="I89" s="23" t="s">
        <v>27</v>
      </c>
      <c r="J89" s="26" t="str">
        <f>E19</f>
        <v xml:space="preserve"> </v>
      </c>
      <c r="K89" s="28"/>
      <c r="L89" s="41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1" customFormat="1" ht="15.2" customHeight="1">
      <c r="A90" s="28"/>
      <c r="B90" s="29"/>
      <c r="C90" s="23" t="s">
        <v>25</v>
      </c>
      <c r="D90" s="28"/>
      <c r="E90" s="28"/>
      <c r="F90" s="21" t="str">
        <f>IF(E16="","",E16)</f>
        <v>Vyplň údaj</v>
      </c>
      <c r="G90" s="28"/>
      <c r="H90" s="28"/>
      <c r="I90" s="23" t="s">
        <v>29</v>
      </c>
      <c r="J90" s="26" t="str">
        <f>E22</f>
        <v xml:space="preserve"> </v>
      </c>
      <c r="K90" s="28"/>
      <c r="L90" s="41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1" customFormat="1" ht="10.35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41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1" customFormat="1" ht="29.25" customHeight="1">
      <c r="A92" s="28"/>
      <c r="B92" s="29"/>
      <c r="C92" s="110" t="s">
        <v>89</v>
      </c>
      <c r="D92" s="102"/>
      <c r="E92" s="102"/>
      <c r="F92" s="102"/>
      <c r="G92" s="102"/>
      <c r="H92" s="102"/>
      <c r="I92" s="102"/>
      <c r="J92" s="111" t="s">
        <v>90</v>
      </c>
      <c r="K92" s="102"/>
      <c r="L92" s="41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1" customFormat="1" ht="10.35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1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1" customFormat="1" ht="22.9" customHeight="1">
      <c r="A94" s="28"/>
      <c r="B94" s="29"/>
      <c r="C94" s="112" t="s">
        <v>91</v>
      </c>
      <c r="D94" s="28"/>
      <c r="E94" s="28"/>
      <c r="F94" s="28"/>
      <c r="G94" s="28"/>
      <c r="H94" s="28"/>
      <c r="I94" s="28"/>
      <c r="J94" s="70">
        <f>J116</f>
        <v>0</v>
      </c>
      <c r="K94" s="28"/>
      <c r="L94" s="41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U94" s="13" t="s">
        <v>92</v>
      </c>
    </row>
    <row r="95" spans="1:47" s="8" customFormat="1" ht="24.95" customHeight="1">
      <c r="B95" s="113"/>
      <c r="D95" s="114" t="s">
        <v>93</v>
      </c>
      <c r="E95" s="115"/>
      <c r="F95" s="115"/>
      <c r="G95" s="115"/>
      <c r="H95" s="115"/>
      <c r="I95" s="115"/>
      <c r="J95" s="116">
        <f>J117</f>
        <v>0</v>
      </c>
      <c r="L95" s="113"/>
    </row>
    <row r="96" spans="1:47" s="9" customFormat="1" ht="19.899999999999999" customHeight="1">
      <c r="B96" s="117"/>
      <c r="D96" s="118" t="s">
        <v>94</v>
      </c>
      <c r="E96" s="119"/>
      <c r="F96" s="119"/>
      <c r="G96" s="119"/>
      <c r="H96" s="119"/>
      <c r="I96" s="119"/>
      <c r="J96" s="120">
        <f>J118</f>
        <v>0</v>
      </c>
      <c r="L96" s="117"/>
    </row>
    <row r="97" spans="1:31" s="9" customFormat="1" ht="19.899999999999999" customHeight="1">
      <c r="B97" s="117"/>
      <c r="D97" s="118" t="s">
        <v>95</v>
      </c>
      <c r="E97" s="119"/>
      <c r="F97" s="119"/>
      <c r="G97" s="119"/>
      <c r="H97" s="119"/>
      <c r="I97" s="119"/>
      <c r="J97" s="120">
        <f>J133</f>
        <v>0</v>
      </c>
      <c r="L97" s="117"/>
    </row>
    <row r="98" spans="1:31" s="9" customFormat="1" ht="19.899999999999999" customHeight="1">
      <c r="B98" s="117"/>
      <c r="D98" s="118" t="s">
        <v>96</v>
      </c>
      <c r="E98" s="119"/>
      <c r="F98" s="119"/>
      <c r="G98" s="119"/>
      <c r="H98" s="119"/>
      <c r="I98" s="119"/>
      <c r="J98" s="120">
        <f>J151</f>
        <v>0</v>
      </c>
      <c r="L98" s="117"/>
    </row>
    <row r="99" spans="1:31" s="1" customFormat="1" ht="21.75" customHeight="1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41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31" s="1" customFormat="1" ht="6.95" customHeight="1">
      <c r="A100" s="28"/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1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4" spans="1:31" s="1" customFormat="1" ht="6.95" customHeight="1">
      <c r="A104" s="28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1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31" s="1" customFormat="1" ht="24.95" customHeight="1">
      <c r="A105" s="28"/>
      <c r="B105" s="29"/>
      <c r="C105" s="17" t="s">
        <v>97</v>
      </c>
      <c r="D105" s="28"/>
      <c r="E105" s="28"/>
      <c r="F105" s="28"/>
      <c r="G105" s="28"/>
      <c r="H105" s="28"/>
      <c r="I105" s="28"/>
      <c r="J105" s="28"/>
      <c r="K105" s="28"/>
      <c r="L105" s="41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s="1" customFormat="1" ht="6.95" customHeight="1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41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s="1" customFormat="1" ht="12" customHeight="1">
      <c r="A107" s="28"/>
      <c r="B107" s="29"/>
      <c r="C107" s="23" t="s">
        <v>15</v>
      </c>
      <c r="D107" s="28"/>
      <c r="E107" s="28"/>
      <c r="F107" s="28"/>
      <c r="G107" s="28"/>
      <c r="H107" s="28"/>
      <c r="I107" s="28"/>
      <c r="J107" s="28"/>
      <c r="K107" s="28"/>
      <c r="L107" s="41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31" s="1" customFormat="1" ht="16.5" customHeight="1">
      <c r="A108" s="28"/>
      <c r="B108" s="29"/>
      <c r="C108" s="28"/>
      <c r="D108" s="28"/>
      <c r="E108" s="204" t="str">
        <f>E7</f>
        <v>MsÚ Pezinok - Klientské centrum -  stavebné práce</v>
      </c>
      <c r="F108" s="221"/>
      <c r="G108" s="221"/>
      <c r="H108" s="221"/>
      <c r="I108" s="28"/>
      <c r="J108" s="28"/>
      <c r="K108" s="28"/>
      <c r="L108" s="41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1" customFormat="1" ht="6.95" customHeight="1">
      <c r="A109" s="28"/>
      <c r="B109" s="29"/>
      <c r="C109" s="28"/>
      <c r="D109" s="28"/>
      <c r="E109" s="28"/>
      <c r="F109" s="28"/>
      <c r="G109" s="28"/>
      <c r="H109" s="28"/>
      <c r="I109" s="28"/>
      <c r="J109" s="28"/>
      <c r="K109" s="28"/>
      <c r="L109" s="41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1" customFormat="1" ht="12" customHeight="1">
      <c r="A110" s="28"/>
      <c r="B110" s="29"/>
      <c r="C110" s="23" t="s">
        <v>19</v>
      </c>
      <c r="D110" s="28"/>
      <c r="E110" s="28"/>
      <c r="F110" s="21" t="str">
        <f>F10</f>
        <v xml:space="preserve"> </v>
      </c>
      <c r="G110" s="28"/>
      <c r="H110" s="28"/>
      <c r="I110" s="23" t="s">
        <v>21</v>
      </c>
      <c r="J110" s="54" t="str">
        <f>IF(J10="","",J10)</f>
        <v/>
      </c>
      <c r="K110" s="28"/>
      <c r="L110" s="41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1" customFormat="1" ht="6.95" customHeight="1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28"/>
      <c r="L111" s="41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1" customFormat="1" ht="15.2" customHeight="1">
      <c r="A112" s="28"/>
      <c r="B112" s="29"/>
      <c r="C112" s="23" t="s">
        <v>22</v>
      </c>
      <c r="D112" s="28"/>
      <c r="E112" s="28"/>
      <c r="F112" s="21" t="str">
        <f>E13</f>
        <v xml:space="preserve"> </v>
      </c>
      <c r="G112" s="28"/>
      <c r="H112" s="28"/>
      <c r="I112" s="23" t="s">
        <v>27</v>
      </c>
      <c r="J112" s="26" t="str">
        <f>E19</f>
        <v xml:space="preserve"> </v>
      </c>
      <c r="K112" s="28"/>
      <c r="L112" s="41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1" customFormat="1" ht="15.2" customHeight="1">
      <c r="A113" s="28"/>
      <c r="B113" s="29"/>
      <c r="C113" s="23" t="s">
        <v>25</v>
      </c>
      <c r="D113" s="28"/>
      <c r="E113" s="28"/>
      <c r="F113" s="21" t="str">
        <f>IF(E16="","",E16)</f>
        <v>Vyplň údaj</v>
      </c>
      <c r="G113" s="28"/>
      <c r="H113" s="28"/>
      <c r="I113" s="23" t="s">
        <v>29</v>
      </c>
      <c r="J113" s="26" t="str">
        <f>E22</f>
        <v xml:space="preserve"> </v>
      </c>
      <c r="K113" s="28"/>
      <c r="L113" s="41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1" customFormat="1" ht="10.35" customHeight="1">
      <c r="A114" s="28"/>
      <c r="B114" s="29"/>
      <c r="C114" s="28"/>
      <c r="D114" s="28"/>
      <c r="E114" s="28"/>
      <c r="F114" s="28"/>
      <c r="G114" s="28"/>
      <c r="H114" s="28"/>
      <c r="I114" s="28"/>
      <c r="J114" s="28"/>
      <c r="K114" s="28"/>
      <c r="L114" s="41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10" customFormat="1" ht="29.25" customHeight="1">
      <c r="A115" s="121"/>
      <c r="B115" s="122"/>
      <c r="C115" s="123" t="s">
        <v>98</v>
      </c>
      <c r="D115" s="124" t="s">
        <v>56</v>
      </c>
      <c r="E115" s="124" t="s">
        <v>52</v>
      </c>
      <c r="F115" s="124" t="s">
        <v>53</v>
      </c>
      <c r="G115" s="124" t="s">
        <v>99</v>
      </c>
      <c r="H115" s="124" t="s">
        <v>100</v>
      </c>
      <c r="I115" s="124" t="s">
        <v>101</v>
      </c>
      <c r="J115" s="125" t="s">
        <v>90</v>
      </c>
      <c r="K115" s="126" t="s">
        <v>102</v>
      </c>
      <c r="L115" s="127"/>
      <c r="M115" s="61" t="s">
        <v>1</v>
      </c>
      <c r="N115" s="62" t="s">
        <v>35</v>
      </c>
      <c r="O115" s="62" t="s">
        <v>103</v>
      </c>
      <c r="P115" s="62" t="s">
        <v>104</v>
      </c>
      <c r="Q115" s="62" t="s">
        <v>105</v>
      </c>
      <c r="R115" s="62" t="s">
        <v>106</v>
      </c>
      <c r="S115" s="62" t="s">
        <v>107</v>
      </c>
      <c r="T115" s="63" t="s">
        <v>108</v>
      </c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</row>
    <row r="116" spans="1:65" s="1" customFormat="1" ht="22.9" customHeight="1">
      <c r="A116" s="28"/>
      <c r="B116" s="29"/>
      <c r="C116" s="68" t="s">
        <v>91</v>
      </c>
      <c r="D116" s="28"/>
      <c r="E116" s="28"/>
      <c r="F116" s="28"/>
      <c r="G116" s="28"/>
      <c r="H116" s="28"/>
      <c r="I116" s="28"/>
      <c r="J116" s="128">
        <f>BK116</f>
        <v>0</v>
      </c>
      <c r="K116" s="28"/>
      <c r="L116" s="29"/>
      <c r="M116" s="64"/>
      <c r="N116" s="55"/>
      <c r="O116" s="65"/>
      <c r="P116" s="129">
        <f>P117</f>
        <v>0</v>
      </c>
      <c r="Q116" s="65"/>
      <c r="R116" s="129">
        <f>R117</f>
        <v>10.7547958</v>
      </c>
      <c r="S116" s="65"/>
      <c r="T116" s="130">
        <f>T117</f>
        <v>30.478898400000002</v>
      </c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T116" s="13" t="s">
        <v>70</v>
      </c>
      <c r="AU116" s="13" t="s">
        <v>92</v>
      </c>
      <c r="BK116" s="131">
        <f>BK117</f>
        <v>0</v>
      </c>
    </row>
    <row r="117" spans="1:65" s="11" customFormat="1" ht="25.9" customHeight="1">
      <c r="B117" s="132"/>
      <c r="D117" s="133" t="s">
        <v>70</v>
      </c>
      <c r="E117" s="134" t="s">
        <v>109</v>
      </c>
      <c r="F117" s="134" t="s">
        <v>110</v>
      </c>
      <c r="I117" s="135"/>
      <c r="J117" s="136">
        <f>BK117</f>
        <v>0</v>
      </c>
      <c r="L117" s="132"/>
      <c r="M117" s="137"/>
      <c r="N117" s="138"/>
      <c r="O117" s="138"/>
      <c r="P117" s="139">
        <f>P118+P133+P151</f>
        <v>0</v>
      </c>
      <c r="Q117" s="138"/>
      <c r="R117" s="139">
        <f>R118+R133+R151</f>
        <v>10.7547958</v>
      </c>
      <c r="S117" s="138"/>
      <c r="T117" s="140">
        <f>T118+T133+T151</f>
        <v>30.478898400000002</v>
      </c>
      <c r="AR117" s="133" t="s">
        <v>76</v>
      </c>
      <c r="AT117" s="141" t="s">
        <v>70</v>
      </c>
      <c r="AU117" s="141" t="s">
        <v>71</v>
      </c>
      <c r="AY117" s="133" t="s">
        <v>111</v>
      </c>
      <c r="BK117" s="142">
        <f>BK118+BK133+BK151</f>
        <v>0</v>
      </c>
    </row>
    <row r="118" spans="1:65" s="11" customFormat="1" ht="22.9" customHeight="1">
      <c r="B118" s="132"/>
      <c r="D118" s="133" t="s">
        <v>70</v>
      </c>
      <c r="E118" s="143" t="s">
        <v>112</v>
      </c>
      <c r="F118" s="143" t="s">
        <v>113</v>
      </c>
      <c r="I118" s="135"/>
      <c r="J118" s="144">
        <f>BK118</f>
        <v>0</v>
      </c>
      <c r="L118" s="132"/>
      <c r="M118" s="137"/>
      <c r="N118" s="138"/>
      <c r="O118" s="138"/>
      <c r="P118" s="139">
        <f>SUM(P119:P132)</f>
        <v>0</v>
      </c>
      <c r="Q118" s="138"/>
      <c r="R118" s="139">
        <f>SUM(R119:R132)</f>
        <v>10.2685958</v>
      </c>
      <c r="S118" s="138"/>
      <c r="T118" s="140">
        <f>SUM(T119:T132)</f>
        <v>0</v>
      </c>
      <c r="AR118" s="133" t="s">
        <v>76</v>
      </c>
      <c r="AT118" s="141" t="s">
        <v>70</v>
      </c>
      <c r="AU118" s="141" t="s">
        <v>76</v>
      </c>
      <c r="AY118" s="133" t="s">
        <v>111</v>
      </c>
      <c r="BK118" s="142">
        <f>SUM(BK119:BK132)</f>
        <v>0</v>
      </c>
    </row>
    <row r="119" spans="1:65" s="1" customFormat="1" ht="21.75" customHeight="1">
      <c r="A119" s="28"/>
      <c r="B119" s="145"/>
      <c r="C119" s="146" t="s">
        <v>114</v>
      </c>
      <c r="D119" s="146" t="s">
        <v>115</v>
      </c>
      <c r="E119" s="147" t="s">
        <v>116</v>
      </c>
      <c r="F119" s="148" t="s">
        <v>117</v>
      </c>
      <c r="G119" s="149" t="s">
        <v>118</v>
      </c>
      <c r="H119" s="150">
        <v>4</v>
      </c>
      <c r="I119" s="151"/>
      <c r="J119" s="152">
        <f t="shared" ref="J119:J132" si="0">ROUND(I119*H119,2)</f>
        <v>0</v>
      </c>
      <c r="K119" s="153"/>
      <c r="L119" s="154"/>
      <c r="M119" s="155" t="s">
        <v>1</v>
      </c>
      <c r="N119" s="156" t="s">
        <v>37</v>
      </c>
      <c r="O119" s="57"/>
      <c r="P119" s="157">
        <f t="shared" ref="P119:P132" si="1">O119*H119</f>
        <v>0</v>
      </c>
      <c r="Q119" s="157">
        <v>2.1319999999999999E-2</v>
      </c>
      <c r="R119" s="157">
        <f t="shared" ref="R119:R132" si="2">Q119*H119</f>
        <v>8.5279999999999995E-2</v>
      </c>
      <c r="S119" s="157">
        <v>0</v>
      </c>
      <c r="T119" s="158">
        <f t="shared" ref="T119:T132" si="3">S119*H119</f>
        <v>0</v>
      </c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R119" s="159" t="s">
        <v>119</v>
      </c>
      <c r="AT119" s="159" t="s">
        <v>115</v>
      </c>
      <c r="AU119" s="159" t="s">
        <v>78</v>
      </c>
      <c r="AY119" s="13" t="s">
        <v>111</v>
      </c>
      <c r="BE119" s="160">
        <f t="shared" ref="BE119:BE132" si="4">IF(N119="základná",J119,0)</f>
        <v>0</v>
      </c>
      <c r="BF119" s="160">
        <f t="shared" ref="BF119:BF132" si="5">IF(N119="znížená",J119,0)</f>
        <v>0</v>
      </c>
      <c r="BG119" s="160">
        <f t="shared" ref="BG119:BG132" si="6">IF(N119="zákl. prenesená",J119,0)</f>
        <v>0</v>
      </c>
      <c r="BH119" s="160">
        <f t="shared" ref="BH119:BH132" si="7">IF(N119="zníž. prenesená",J119,0)</f>
        <v>0</v>
      </c>
      <c r="BI119" s="160">
        <f t="shared" ref="BI119:BI132" si="8">IF(N119="nulová",J119,0)</f>
        <v>0</v>
      </c>
      <c r="BJ119" s="13" t="s">
        <v>78</v>
      </c>
      <c r="BK119" s="160">
        <f t="shared" ref="BK119:BK132" si="9">ROUND(I119*H119,2)</f>
        <v>0</v>
      </c>
      <c r="BL119" s="13" t="s">
        <v>84</v>
      </c>
      <c r="BM119" s="159" t="s">
        <v>120</v>
      </c>
    </row>
    <row r="120" spans="1:65" s="1" customFormat="1" ht="24.2" customHeight="1">
      <c r="A120" s="28"/>
      <c r="B120" s="145"/>
      <c r="C120" s="161" t="s">
        <v>121</v>
      </c>
      <c r="D120" s="161" t="s">
        <v>122</v>
      </c>
      <c r="E120" s="162" t="s">
        <v>123</v>
      </c>
      <c r="F120" s="163" t="s">
        <v>124</v>
      </c>
      <c r="G120" s="164" t="s">
        <v>125</v>
      </c>
      <c r="H120" s="165">
        <v>458</v>
      </c>
      <c r="I120" s="166"/>
      <c r="J120" s="167">
        <f t="shared" si="0"/>
        <v>0</v>
      </c>
      <c r="K120" s="168"/>
      <c r="L120" s="29"/>
      <c r="M120" s="169" t="s">
        <v>1</v>
      </c>
      <c r="N120" s="170" t="s">
        <v>37</v>
      </c>
      <c r="O120" s="57"/>
      <c r="P120" s="157">
        <f t="shared" si="1"/>
        <v>0</v>
      </c>
      <c r="Q120" s="157">
        <v>1E-4</v>
      </c>
      <c r="R120" s="157">
        <f t="shared" si="2"/>
        <v>4.58E-2</v>
      </c>
      <c r="S120" s="157">
        <v>0</v>
      </c>
      <c r="T120" s="158">
        <f t="shared" si="3"/>
        <v>0</v>
      </c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R120" s="159" t="s">
        <v>126</v>
      </c>
      <c r="AT120" s="159" t="s">
        <v>122</v>
      </c>
      <c r="AU120" s="159" t="s">
        <v>78</v>
      </c>
      <c r="AY120" s="13" t="s">
        <v>111</v>
      </c>
      <c r="BE120" s="160">
        <f t="shared" si="4"/>
        <v>0</v>
      </c>
      <c r="BF120" s="160">
        <f t="shared" si="5"/>
        <v>0</v>
      </c>
      <c r="BG120" s="160">
        <f t="shared" si="6"/>
        <v>0</v>
      </c>
      <c r="BH120" s="160">
        <f t="shared" si="7"/>
        <v>0</v>
      </c>
      <c r="BI120" s="160">
        <f t="shared" si="8"/>
        <v>0</v>
      </c>
      <c r="BJ120" s="13" t="s">
        <v>78</v>
      </c>
      <c r="BK120" s="160">
        <f t="shared" si="9"/>
        <v>0</v>
      </c>
      <c r="BL120" s="13" t="s">
        <v>126</v>
      </c>
      <c r="BM120" s="159" t="s">
        <v>127</v>
      </c>
    </row>
    <row r="121" spans="1:65" s="1" customFormat="1" ht="24.2" customHeight="1">
      <c r="A121" s="28"/>
      <c r="B121" s="145"/>
      <c r="C121" s="161" t="s">
        <v>128</v>
      </c>
      <c r="D121" s="161" t="s">
        <v>122</v>
      </c>
      <c r="E121" s="162" t="s">
        <v>129</v>
      </c>
      <c r="F121" s="163" t="s">
        <v>130</v>
      </c>
      <c r="G121" s="164" t="s">
        <v>125</v>
      </c>
      <c r="H121" s="165">
        <v>200</v>
      </c>
      <c r="I121" s="166"/>
      <c r="J121" s="167">
        <f t="shared" si="0"/>
        <v>0</v>
      </c>
      <c r="K121" s="168"/>
      <c r="L121" s="29"/>
      <c r="M121" s="169" t="s">
        <v>1</v>
      </c>
      <c r="N121" s="170" t="s">
        <v>37</v>
      </c>
      <c r="O121" s="57"/>
      <c r="P121" s="157">
        <f t="shared" si="1"/>
        <v>0</v>
      </c>
      <c r="Q121" s="157">
        <v>0</v>
      </c>
      <c r="R121" s="157">
        <f t="shared" si="2"/>
        <v>0</v>
      </c>
      <c r="S121" s="157">
        <v>0</v>
      </c>
      <c r="T121" s="158">
        <f t="shared" si="3"/>
        <v>0</v>
      </c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R121" s="159" t="s">
        <v>126</v>
      </c>
      <c r="AT121" s="159" t="s">
        <v>122</v>
      </c>
      <c r="AU121" s="159" t="s">
        <v>78</v>
      </c>
      <c r="AY121" s="13" t="s">
        <v>111</v>
      </c>
      <c r="BE121" s="160">
        <f t="shared" si="4"/>
        <v>0</v>
      </c>
      <c r="BF121" s="160">
        <f t="shared" si="5"/>
        <v>0</v>
      </c>
      <c r="BG121" s="160">
        <f t="shared" si="6"/>
        <v>0</v>
      </c>
      <c r="BH121" s="160">
        <f t="shared" si="7"/>
        <v>0</v>
      </c>
      <c r="BI121" s="160">
        <f t="shared" si="8"/>
        <v>0</v>
      </c>
      <c r="BJ121" s="13" t="s">
        <v>78</v>
      </c>
      <c r="BK121" s="160">
        <f t="shared" si="9"/>
        <v>0</v>
      </c>
      <c r="BL121" s="13" t="s">
        <v>126</v>
      </c>
      <c r="BM121" s="159" t="s">
        <v>131</v>
      </c>
    </row>
    <row r="122" spans="1:65" s="1" customFormat="1" ht="33" customHeight="1">
      <c r="A122" s="28"/>
      <c r="B122" s="145"/>
      <c r="C122" s="161" t="s">
        <v>132</v>
      </c>
      <c r="D122" s="161" t="s">
        <v>122</v>
      </c>
      <c r="E122" s="162" t="s">
        <v>133</v>
      </c>
      <c r="F122" s="163" t="s">
        <v>134</v>
      </c>
      <c r="G122" s="164" t="s">
        <v>125</v>
      </c>
      <c r="H122" s="165">
        <v>458</v>
      </c>
      <c r="I122" s="166"/>
      <c r="J122" s="167">
        <f t="shared" si="0"/>
        <v>0</v>
      </c>
      <c r="K122" s="168"/>
      <c r="L122" s="29"/>
      <c r="M122" s="169" t="s">
        <v>1</v>
      </c>
      <c r="N122" s="170" t="s">
        <v>37</v>
      </c>
      <c r="O122" s="57"/>
      <c r="P122" s="157">
        <f t="shared" si="1"/>
        <v>0</v>
      </c>
      <c r="Q122" s="157">
        <v>4.4000000000000002E-4</v>
      </c>
      <c r="R122" s="157">
        <f t="shared" si="2"/>
        <v>0.20152</v>
      </c>
      <c r="S122" s="157">
        <v>0</v>
      </c>
      <c r="T122" s="158">
        <f t="shared" si="3"/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R122" s="159" t="s">
        <v>126</v>
      </c>
      <c r="AT122" s="159" t="s">
        <v>122</v>
      </c>
      <c r="AU122" s="159" t="s">
        <v>78</v>
      </c>
      <c r="AY122" s="13" t="s">
        <v>111</v>
      </c>
      <c r="BE122" s="160">
        <f t="shared" si="4"/>
        <v>0</v>
      </c>
      <c r="BF122" s="160">
        <f t="shared" si="5"/>
        <v>0</v>
      </c>
      <c r="BG122" s="160">
        <f t="shared" si="6"/>
        <v>0</v>
      </c>
      <c r="BH122" s="160">
        <f t="shared" si="7"/>
        <v>0</v>
      </c>
      <c r="BI122" s="160">
        <f t="shared" si="8"/>
        <v>0</v>
      </c>
      <c r="BJ122" s="13" t="s">
        <v>78</v>
      </c>
      <c r="BK122" s="160">
        <f t="shared" si="9"/>
        <v>0</v>
      </c>
      <c r="BL122" s="13" t="s">
        <v>126</v>
      </c>
      <c r="BM122" s="159" t="s">
        <v>135</v>
      </c>
    </row>
    <row r="123" spans="1:65" s="1" customFormat="1" ht="24.2" customHeight="1">
      <c r="A123" s="28"/>
      <c r="B123" s="145"/>
      <c r="C123" s="161" t="s">
        <v>136</v>
      </c>
      <c r="D123" s="161" t="s">
        <v>122</v>
      </c>
      <c r="E123" s="162" t="s">
        <v>137</v>
      </c>
      <c r="F123" s="163" t="s">
        <v>138</v>
      </c>
      <c r="G123" s="164" t="s">
        <v>125</v>
      </c>
      <c r="H123" s="165">
        <v>20</v>
      </c>
      <c r="I123" s="166"/>
      <c r="J123" s="167">
        <f t="shared" si="0"/>
        <v>0</v>
      </c>
      <c r="K123" s="168"/>
      <c r="L123" s="29"/>
      <c r="M123" s="169" t="s">
        <v>1</v>
      </c>
      <c r="N123" s="170" t="s">
        <v>37</v>
      </c>
      <c r="O123" s="57"/>
      <c r="P123" s="157">
        <f t="shared" si="1"/>
        <v>0</v>
      </c>
      <c r="Q123" s="157">
        <v>3.5869999999999999E-2</v>
      </c>
      <c r="R123" s="157">
        <f t="shared" si="2"/>
        <v>0.71740000000000004</v>
      </c>
      <c r="S123" s="157">
        <v>0</v>
      </c>
      <c r="T123" s="158">
        <f t="shared" si="3"/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R123" s="159" t="s">
        <v>84</v>
      </c>
      <c r="AT123" s="159" t="s">
        <v>122</v>
      </c>
      <c r="AU123" s="159" t="s">
        <v>78</v>
      </c>
      <c r="AY123" s="13" t="s">
        <v>111</v>
      </c>
      <c r="BE123" s="160">
        <f t="shared" si="4"/>
        <v>0</v>
      </c>
      <c r="BF123" s="160">
        <f t="shared" si="5"/>
        <v>0</v>
      </c>
      <c r="BG123" s="160">
        <f t="shared" si="6"/>
        <v>0</v>
      </c>
      <c r="BH123" s="160">
        <f t="shared" si="7"/>
        <v>0</v>
      </c>
      <c r="BI123" s="160">
        <f t="shared" si="8"/>
        <v>0</v>
      </c>
      <c r="BJ123" s="13" t="s">
        <v>78</v>
      </c>
      <c r="BK123" s="160">
        <f t="shared" si="9"/>
        <v>0</v>
      </c>
      <c r="BL123" s="13" t="s">
        <v>84</v>
      </c>
      <c r="BM123" s="159" t="s">
        <v>139</v>
      </c>
    </row>
    <row r="124" spans="1:65" s="1" customFormat="1" ht="24.2" customHeight="1">
      <c r="A124" s="28"/>
      <c r="B124" s="145"/>
      <c r="C124" s="161" t="s">
        <v>140</v>
      </c>
      <c r="D124" s="161" t="s">
        <v>122</v>
      </c>
      <c r="E124" s="162" t="s">
        <v>141</v>
      </c>
      <c r="F124" s="163" t="s">
        <v>142</v>
      </c>
      <c r="G124" s="164" t="s">
        <v>125</v>
      </c>
      <c r="H124" s="165">
        <v>193</v>
      </c>
      <c r="I124" s="166"/>
      <c r="J124" s="167">
        <f t="shared" si="0"/>
        <v>0</v>
      </c>
      <c r="K124" s="168"/>
      <c r="L124" s="29"/>
      <c r="M124" s="169" t="s">
        <v>1</v>
      </c>
      <c r="N124" s="170" t="s">
        <v>37</v>
      </c>
      <c r="O124" s="57"/>
      <c r="P124" s="157">
        <f t="shared" si="1"/>
        <v>0</v>
      </c>
      <c r="Q124" s="157">
        <v>5.1999999999999998E-3</v>
      </c>
      <c r="R124" s="157">
        <f t="shared" si="2"/>
        <v>1.0036</v>
      </c>
      <c r="S124" s="157">
        <v>0</v>
      </c>
      <c r="T124" s="158">
        <f t="shared" si="3"/>
        <v>0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R124" s="159" t="s">
        <v>84</v>
      </c>
      <c r="AT124" s="159" t="s">
        <v>122</v>
      </c>
      <c r="AU124" s="159" t="s">
        <v>78</v>
      </c>
      <c r="AY124" s="13" t="s">
        <v>111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3" t="s">
        <v>78</v>
      </c>
      <c r="BK124" s="160">
        <f t="shared" si="9"/>
        <v>0</v>
      </c>
      <c r="BL124" s="13" t="s">
        <v>84</v>
      </c>
      <c r="BM124" s="159" t="s">
        <v>143</v>
      </c>
    </row>
    <row r="125" spans="1:65" s="1" customFormat="1" ht="24.2" customHeight="1">
      <c r="A125" s="28"/>
      <c r="B125" s="145"/>
      <c r="C125" s="146" t="s">
        <v>144</v>
      </c>
      <c r="D125" s="146" t="s">
        <v>115</v>
      </c>
      <c r="E125" s="147" t="s">
        <v>145</v>
      </c>
      <c r="F125" s="148" t="s">
        <v>146</v>
      </c>
      <c r="G125" s="149" t="s">
        <v>147</v>
      </c>
      <c r="H125" s="150">
        <v>5</v>
      </c>
      <c r="I125" s="151"/>
      <c r="J125" s="152">
        <f t="shared" si="0"/>
        <v>0</v>
      </c>
      <c r="K125" s="153"/>
      <c r="L125" s="154"/>
      <c r="M125" s="155" t="s">
        <v>1</v>
      </c>
      <c r="N125" s="156" t="s">
        <v>37</v>
      </c>
      <c r="O125" s="57"/>
      <c r="P125" s="157">
        <f t="shared" si="1"/>
        <v>0</v>
      </c>
      <c r="Q125" s="157">
        <v>1E-3</v>
      </c>
      <c r="R125" s="157">
        <f t="shared" si="2"/>
        <v>5.0000000000000001E-3</v>
      </c>
      <c r="S125" s="157">
        <v>0</v>
      </c>
      <c r="T125" s="158">
        <f t="shared" si="3"/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59" t="s">
        <v>148</v>
      </c>
      <c r="AT125" s="159" t="s">
        <v>115</v>
      </c>
      <c r="AU125" s="159" t="s">
        <v>78</v>
      </c>
      <c r="AY125" s="13" t="s">
        <v>111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3" t="s">
        <v>78</v>
      </c>
      <c r="BK125" s="160">
        <f t="shared" si="9"/>
        <v>0</v>
      </c>
      <c r="BL125" s="13" t="s">
        <v>126</v>
      </c>
      <c r="BM125" s="159" t="s">
        <v>149</v>
      </c>
    </row>
    <row r="126" spans="1:65" s="1" customFormat="1" ht="33" customHeight="1">
      <c r="A126" s="28"/>
      <c r="B126" s="145"/>
      <c r="C126" s="161" t="s">
        <v>150</v>
      </c>
      <c r="D126" s="161" t="s">
        <v>122</v>
      </c>
      <c r="E126" s="162" t="s">
        <v>151</v>
      </c>
      <c r="F126" s="163" t="s">
        <v>152</v>
      </c>
      <c r="G126" s="164" t="s">
        <v>125</v>
      </c>
      <c r="H126" s="165">
        <v>33.79</v>
      </c>
      <c r="I126" s="166"/>
      <c r="J126" s="167">
        <f t="shared" si="0"/>
        <v>0</v>
      </c>
      <c r="K126" s="168"/>
      <c r="L126" s="29"/>
      <c r="M126" s="169" t="s">
        <v>1</v>
      </c>
      <c r="N126" s="170" t="s">
        <v>37</v>
      </c>
      <c r="O126" s="57"/>
      <c r="P126" s="157">
        <f t="shared" si="1"/>
        <v>0</v>
      </c>
      <c r="Q126" s="157">
        <v>2.172E-2</v>
      </c>
      <c r="R126" s="157">
        <f t="shared" si="2"/>
        <v>0.73391879999999998</v>
      </c>
      <c r="S126" s="157">
        <v>0</v>
      </c>
      <c r="T126" s="158">
        <f t="shared" si="3"/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59" t="s">
        <v>126</v>
      </c>
      <c r="AT126" s="159" t="s">
        <v>122</v>
      </c>
      <c r="AU126" s="159" t="s">
        <v>78</v>
      </c>
      <c r="AY126" s="13" t="s">
        <v>111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3" t="s">
        <v>78</v>
      </c>
      <c r="BK126" s="160">
        <f t="shared" si="9"/>
        <v>0</v>
      </c>
      <c r="BL126" s="13" t="s">
        <v>126</v>
      </c>
      <c r="BM126" s="159" t="s">
        <v>153</v>
      </c>
    </row>
    <row r="127" spans="1:65" s="1" customFormat="1" ht="33" customHeight="1">
      <c r="A127" s="28"/>
      <c r="B127" s="145"/>
      <c r="C127" s="161" t="s">
        <v>154</v>
      </c>
      <c r="D127" s="161" t="s">
        <v>122</v>
      </c>
      <c r="E127" s="162" t="s">
        <v>155</v>
      </c>
      <c r="F127" s="163" t="s">
        <v>156</v>
      </c>
      <c r="G127" s="164" t="s">
        <v>125</v>
      </c>
      <c r="H127" s="165">
        <v>193</v>
      </c>
      <c r="I127" s="166"/>
      <c r="J127" s="167">
        <f t="shared" si="0"/>
        <v>0</v>
      </c>
      <c r="K127" s="168"/>
      <c r="L127" s="29"/>
      <c r="M127" s="169" t="s">
        <v>1</v>
      </c>
      <c r="N127" s="170" t="s">
        <v>37</v>
      </c>
      <c r="O127" s="57"/>
      <c r="P127" s="157">
        <f t="shared" si="1"/>
        <v>0</v>
      </c>
      <c r="Q127" s="157">
        <v>2.97E-3</v>
      </c>
      <c r="R127" s="157">
        <f t="shared" si="2"/>
        <v>0.57321</v>
      </c>
      <c r="S127" s="157">
        <v>0</v>
      </c>
      <c r="T127" s="158">
        <f t="shared" si="3"/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59" t="s">
        <v>126</v>
      </c>
      <c r="AT127" s="159" t="s">
        <v>122</v>
      </c>
      <c r="AU127" s="159" t="s">
        <v>78</v>
      </c>
      <c r="AY127" s="13" t="s">
        <v>111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3" t="s">
        <v>78</v>
      </c>
      <c r="BK127" s="160">
        <f t="shared" si="9"/>
        <v>0</v>
      </c>
      <c r="BL127" s="13" t="s">
        <v>126</v>
      </c>
      <c r="BM127" s="159" t="s">
        <v>157</v>
      </c>
    </row>
    <row r="128" spans="1:65" s="1" customFormat="1" ht="24.2" customHeight="1">
      <c r="A128" s="28"/>
      <c r="B128" s="145"/>
      <c r="C128" s="146" t="s">
        <v>158</v>
      </c>
      <c r="D128" s="146" t="s">
        <v>115</v>
      </c>
      <c r="E128" s="147" t="s">
        <v>159</v>
      </c>
      <c r="F128" s="148" t="s">
        <v>160</v>
      </c>
      <c r="G128" s="149" t="s">
        <v>125</v>
      </c>
      <c r="H128" s="150">
        <v>204.58</v>
      </c>
      <c r="I128" s="151"/>
      <c r="J128" s="152">
        <f t="shared" si="0"/>
        <v>0</v>
      </c>
      <c r="K128" s="153"/>
      <c r="L128" s="154"/>
      <c r="M128" s="155" t="s">
        <v>1</v>
      </c>
      <c r="N128" s="156" t="s">
        <v>37</v>
      </c>
      <c r="O128" s="57"/>
      <c r="P128" s="157">
        <f t="shared" si="1"/>
        <v>0</v>
      </c>
      <c r="Q128" s="157">
        <v>2.315E-2</v>
      </c>
      <c r="R128" s="157">
        <f t="shared" si="2"/>
        <v>4.736027</v>
      </c>
      <c r="S128" s="157">
        <v>0</v>
      </c>
      <c r="T128" s="158">
        <f t="shared" si="3"/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59" t="s">
        <v>148</v>
      </c>
      <c r="AT128" s="159" t="s">
        <v>115</v>
      </c>
      <c r="AU128" s="159" t="s">
        <v>78</v>
      </c>
      <c r="AY128" s="13" t="s">
        <v>111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3" t="s">
        <v>78</v>
      </c>
      <c r="BK128" s="160">
        <f t="shared" si="9"/>
        <v>0</v>
      </c>
      <c r="BL128" s="13" t="s">
        <v>126</v>
      </c>
      <c r="BM128" s="159" t="s">
        <v>161</v>
      </c>
    </row>
    <row r="129" spans="1:65" s="1" customFormat="1" ht="24.2" customHeight="1">
      <c r="A129" s="28"/>
      <c r="B129" s="145"/>
      <c r="C129" s="161" t="s">
        <v>148</v>
      </c>
      <c r="D129" s="161" t="s">
        <v>122</v>
      </c>
      <c r="E129" s="162" t="s">
        <v>162</v>
      </c>
      <c r="F129" s="163" t="s">
        <v>163</v>
      </c>
      <c r="G129" s="164" t="s">
        <v>164</v>
      </c>
      <c r="H129" s="165">
        <v>156.01</v>
      </c>
      <c r="I129" s="166"/>
      <c r="J129" s="167">
        <f t="shared" si="0"/>
        <v>0</v>
      </c>
      <c r="K129" s="168"/>
      <c r="L129" s="29"/>
      <c r="M129" s="169" t="s">
        <v>1</v>
      </c>
      <c r="N129" s="170" t="s">
        <v>37</v>
      </c>
      <c r="O129" s="57"/>
      <c r="P129" s="157">
        <f t="shared" si="1"/>
        <v>0</v>
      </c>
      <c r="Q129" s="157">
        <v>4.0000000000000001E-3</v>
      </c>
      <c r="R129" s="157">
        <f t="shared" si="2"/>
        <v>0.62403999999999993</v>
      </c>
      <c r="S129" s="157">
        <v>0</v>
      </c>
      <c r="T129" s="158">
        <f t="shared" si="3"/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59" t="s">
        <v>126</v>
      </c>
      <c r="AT129" s="159" t="s">
        <v>122</v>
      </c>
      <c r="AU129" s="159" t="s">
        <v>78</v>
      </c>
      <c r="AY129" s="13" t="s">
        <v>111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3" t="s">
        <v>78</v>
      </c>
      <c r="BK129" s="160">
        <f t="shared" si="9"/>
        <v>0</v>
      </c>
      <c r="BL129" s="13" t="s">
        <v>126</v>
      </c>
      <c r="BM129" s="159" t="s">
        <v>165</v>
      </c>
    </row>
    <row r="130" spans="1:65" s="1" customFormat="1" ht="33" customHeight="1">
      <c r="A130" s="28"/>
      <c r="B130" s="145"/>
      <c r="C130" s="161" t="s">
        <v>166</v>
      </c>
      <c r="D130" s="161" t="s">
        <v>122</v>
      </c>
      <c r="E130" s="162" t="s">
        <v>167</v>
      </c>
      <c r="F130" s="163" t="s">
        <v>168</v>
      </c>
      <c r="G130" s="164" t="s">
        <v>125</v>
      </c>
      <c r="H130" s="165">
        <v>190</v>
      </c>
      <c r="I130" s="166"/>
      <c r="J130" s="167">
        <f t="shared" si="0"/>
        <v>0</v>
      </c>
      <c r="K130" s="168"/>
      <c r="L130" s="29"/>
      <c r="M130" s="169" t="s">
        <v>1</v>
      </c>
      <c r="N130" s="170" t="s">
        <v>37</v>
      </c>
      <c r="O130" s="57"/>
      <c r="P130" s="157">
        <f t="shared" si="1"/>
        <v>0</v>
      </c>
      <c r="Q130" s="157">
        <v>8.1200000000000005E-3</v>
      </c>
      <c r="R130" s="157">
        <f t="shared" si="2"/>
        <v>1.5428000000000002</v>
      </c>
      <c r="S130" s="157">
        <v>0</v>
      </c>
      <c r="T130" s="158">
        <f t="shared" si="3"/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59" t="s">
        <v>126</v>
      </c>
      <c r="AT130" s="159" t="s">
        <v>122</v>
      </c>
      <c r="AU130" s="159" t="s">
        <v>78</v>
      </c>
      <c r="AY130" s="13" t="s">
        <v>111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3" t="s">
        <v>78</v>
      </c>
      <c r="BK130" s="160">
        <f t="shared" si="9"/>
        <v>0</v>
      </c>
      <c r="BL130" s="13" t="s">
        <v>126</v>
      </c>
      <c r="BM130" s="159" t="s">
        <v>169</v>
      </c>
    </row>
    <row r="131" spans="1:65" s="1" customFormat="1" ht="24.2" customHeight="1">
      <c r="A131" s="28"/>
      <c r="B131" s="145"/>
      <c r="C131" s="161" t="s">
        <v>170</v>
      </c>
      <c r="D131" s="161" t="s">
        <v>122</v>
      </c>
      <c r="E131" s="162" t="s">
        <v>171</v>
      </c>
      <c r="F131" s="163" t="s">
        <v>172</v>
      </c>
      <c r="G131" s="164" t="s">
        <v>118</v>
      </c>
      <c r="H131" s="165">
        <v>1</v>
      </c>
      <c r="I131" s="166"/>
      <c r="J131" s="167">
        <f t="shared" si="0"/>
        <v>0</v>
      </c>
      <c r="K131" s="168"/>
      <c r="L131" s="29"/>
      <c r="M131" s="169" t="s">
        <v>1</v>
      </c>
      <c r="N131" s="170" t="s">
        <v>37</v>
      </c>
      <c r="O131" s="57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59" t="s">
        <v>114</v>
      </c>
      <c r="AT131" s="159" t="s">
        <v>122</v>
      </c>
      <c r="AU131" s="159" t="s">
        <v>78</v>
      </c>
      <c r="AY131" s="13" t="s">
        <v>111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3" t="s">
        <v>78</v>
      </c>
      <c r="BK131" s="160">
        <f t="shared" si="9"/>
        <v>0</v>
      </c>
      <c r="BL131" s="13" t="s">
        <v>114</v>
      </c>
      <c r="BM131" s="159" t="s">
        <v>173</v>
      </c>
    </row>
    <row r="132" spans="1:65" s="1" customFormat="1" ht="24.2" customHeight="1">
      <c r="A132" s="28"/>
      <c r="B132" s="145"/>
      <c r="C132" s="161" t="s">
        <v>174</v>
      </c>
      <c r="D132" s="161" t="s">
        <v>122</v>
      </c>
      <c r="E132" s="162" t="s">
        <v>175</v>
      </c>
      <c r="F132" s="163" t="s">
        <v>176</v>
      </c>
      <c r="G132" s="164" t="s">
        <v>177</v>
      </c>
      <c r="H132" s="165">
        <v>1.806</v>
      </c>
      <c r="I132" s="166"/>
      <c r="J132" s="167">
        <f t="shared" si="0"/>
        <v>0</v>
      </c>
      <c r="K132" s="168"/>
      <c r="L132" s="29"/>
      <c r="M132" s="169" t="s">
        <v>1</v>
      </c>
      <c r="N132" s="170" t="s">
        <v>37</v>
      </c>
      <c r="O132" s="57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59" t="s">
        <v>84</v>
      </c>
      <c r="AT132" s="159" t="s">
        <v>122</v>
      </c>
      <c r="AU132" s="159" t="s">
        <v>78</v>
      </c>
      <c r="AY132" s="13" t="s">
        <v>111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3" t="s">
        <v>78</v>
      </c>
      <c r="BK132" s="160">
        <f t="shared" si="9"/>
        <v>0</v>
      </c>
      <c r="BL132" s="13" t="s">
        <v>84</v>
      </c>
      <c r="BM132" s="159" t="s">
        <v>178</v>
      </c>
    </row>
    <row r="133" spans="1:65" s="11" customFormat="1" ht="22.9" customHeight="1">
      <c r="B133" s="132"/>
      <c r="D133" s="133" t="s">
        <v>70</v>
      </c>
      <c r="E133" s="143" t="s">
        <v>179</v>
      </c>
      <c r="F133" s="143" t="s">
        <v>180</v>
      </c>
      <c r="I133" s="135"/>
      <c r="J133" s="144">
        <f>BK133</f>
        <v>0</v>
      </c>
      <c r="L133" s="132"/>
      <c r="M133" s="137"/>
      <c r="N133" s="138"/>
      <c r="O133" s="138"/>
      <c r="P133" s="139">
        <f>SUM(P134:P150)</f>
        <v>0</v>
      </c>
      <c r="Q133" s="138"/>
      <c r="R133" s="139">
        <f>SUM(R134:R150)</f>
        <v>0</v>
      </c>
      <c r="S133" s="138"/>
      <c r="T133" s="140">
        <f>SUM(T134:T150)</f>
        <v>30.478898400000002</v>
      </c>
      <c r="AR133" s="133" t="s">
        <v>76</v>
      </c>
      <c r="AT133" s="141" t="s">
        <v>70</v>
      </c>
      <c r="AU133" s="141" t="s">
        <v>76</v>
      </c>
      <c r="AY133" s="133" t="s">
        <v>111</v>
      </c>
      <c r="BK133" s="142">
        <f>SUM(BK134:BK150)</f>
        <v>0</v>
      </c>
    </row>
    <row r="134" spans="1:65" s="1" customFormat="1" ht="37.9" customHeight="1">
      <c r="A134" s="28"/>
      <c r="B134" s="145"/>
      <c r="C134" s="161" t="s">
        <v>181</v>
      </c>
      <c r="D134" s="161" t="s">
        <v>122</v>
      </c>
      <c r="E134" s="162" t="s">
        <v>182</v>
      </c>
      <c r="F134" s="163" t="s">
        <v>183</v>
      </c>
      <c r="G134" s="164" t="s">
        <v>125</v>
      </c>
      <c r="H134" s="165">
        <v>55.39</v>
      </c>
      <c r="I134" s="166"/>
      <c r="J134" s="167">
        <f t="shared" ref="J134:J150" si="10">ROUND(I134*H134,2)</f>
        <v>0</v>
      </c>
      <c r="K134" s="168"/>
      <c r="L134" s="29"/>
      <c r="M134" s="169" t="s">
        <v>1</v>
      </c>
      <c r="N134" s="170" t="s">
        <v>37</v>
      </c>
      <c r="O134" s="57"/>
      <c r="P134" s="157">
        <f t="shared" ref="P134:P150" si="11">O134*H134</f>
        <v>0</v>
      </c>
      <c r="Q134" s="157">
        <v>0</v>
      </c>
      <c r="R134" s="157">
        <f t="shared" ref="R134:R150" si="12">Q134*H134</f>
        <v>0</v>
      </c>
      <c r="S134" s="157">
        <v>0.19600000000000001</v>
      </c>
      <c r="T134" s="158">
        <f t="shared" ref="T134:T150" si="13">S134*H134</f>
        <v>10.856440000000001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59" t="s">
        <v>84</v>
      </c>
      <c r="AT134" s="159" t="s">
        <v>122</v>
      </c>
      <c r="AU134" s="159" t="s">
        <v>78</v>
      </c>
      <c r="AY134" s="13" t="s">
        <v>111</v>
      </c>
      <c r="BE134" s="160">
        <f t="shared" ref="BE134:BE150" si="14">IF(N134="základná",J134,0)</f>
        <v>0</v>
      </c>
      <c r="BF134" s="160">
        <f t="shared" ref="BF134:BF150" si="15">IF(N134="znížená",J134,0)</f>
        <v>0</v>
      </c>
      <c r="BG134" s="160">
        <f t="shared" ref="BG134:BG150" si="16">IF(N134="zákl. prenesená",J134,0)</f>
        <v>0</v>
      </c>
      <c r="BH134" s="160">
        <f t="shared" ref="BH134:BH150" si="17">IF(N134="zníž. prenesená",J134,0)</f>
        <v>0</v>
      </c>
      <c r="BI134" s="160">
        <f t="shared" ref="BI134:BI150" si="18">IF(N134="nulová",J134,0)</f>
        <v>0</v>
      </c>
      <c r="BJ134" s="13" t="s">
        <v>78</v>
      </c>
      <c r="BK134" s="160">
        <f t="shared" ref="BK134:BK150" si="19">ROUND(I134*H134,2)</f>
        <v>0</v>
      </c>
      <c r="BL134" s="13" t="s">
        <v>84</v>
      </c>
      <c r="BM134" s="159" t="s">
        <v>184</v>
      </c>
    </row>
    <row r="135" spans="1:65" s="1" customFormat="1" ht="37.9" customHeight="1">
      <c r="A135" s="28"/>
      <c r="B135" s="145"/>
      <c r="C135" s="161" t="s">
        <v>78</v>
      </c>
      <c r="D135" s="161" t="s">
        <v>122</v>
      </c>
      <c r="E135" s="162" t="s">
        <v>185</v>
      </c>
      <c r="F135" s="163" t="s">
        <v>186</v>
      </c>
      <c r="G135" s="164" t="s">
        <v>125</v>
      </c>
      <c r="H135" s="165">
        <v>193</v>
      </c>
      <c r="I135" s="166"/>
      <c r="J135" s="167">
        <f t="shared" si="10"/>
        <v>0</v>
      </c>
      <c r="K135" s="168"/>
      <c r="L135" s="29"/>
      <c r="M135" s="169" t="s">
        <v>1</v>
      </c>
      <c r="N135" s="170" t="s">
        <v>37</v>
      </c>
      <c r="O135" s="57"/>
      <c r="P135" s="157">
        <f t="shared" si="11"/>
        <v>0</v>
      </c>
      <c r="Q135" s="157">
        <v>0</v>
      </c>
      <c r="R135" s="157">
        <f t="shared" si="12"/>
        <v>0</v>
      </c>
      <c r="S135" s="157">
        <v>6.5000000000000002E-2</v>
      </c>
      <c r="T135" s="158">
        <f t="shared" si="13"/>
        <v>12.545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59" t="s">
        <v>84</v>
      </c>
      <c r="AT135" s="159" t="s">
        <v>122</v>
      </c>
      <c r="AU135" s="159" t="s">
        <v>78</v>
      </c>
      <c r="AY135" s="13" t="s">
        <v>111</v>
      </c>
      <c r="BE135" s="160">
        <f t="shared" si="14"/>
        <v>0</v>
      </c>
      <c r="BF135" s="160">
        <f t="shared" si="15"/>
        <v>0</v>
      </c>
      <c r="BG135" s="160">
        <f t="shared" si="16"/>
        <v>0</v>
      </c>
      <c r="BH135" s="160">
        <f t="shared" si="17"/>
        <v>0</v>
      </c>
      <c r="BI135" s="160">
        <f t="shared" si="18"/>
        <v>0</v>
      </c>
      <c r="BJ135" s="13" t="s">
        <v>78</v>
      </c>
      <c r="BK135" s="160">
        <f t="shared" si="19"/>
        <v>0</v>
      </c>
      <c r="BL135" s="13" t="s">
        <v>84</v>
      </c>
      <c r="BM135" s="159" t="s">
        <v>187</v>
      </c>
    </row>
    <row r="136" spans="1:65" s="1" customFormat="1" ht="24.2" customHeight="1">
      <c r="A136" s="28"/>
      <c r="B136" s="145"/>
      <c r="C136" s="161" t="s">
        <v>119</v>
      </c>
      <c r="D136" s="161" t="s">
        <v>122</v>
      </c>
      <c r="E136" s="162" t="s">
        <v>188</v>
      </c>
      <c r="F136" s="163" t="s">
        <v>189</v>
      </c>
      <c r="G136" s="164" t="s">
        <v>118</v>
      </c>
      <c r="H136" s="165">
        <v>11</v>
      </c>
      <c r="I136" s="166"/>
      <c r="J136" s="167">
        <f t="shared" si="10"/>
        <v>0</v>
      </c>
      <c r="K136" s="168"/>
      <c r="L136" s="29"/>
      <c r="M136" s="169" t="s">
        <v>1</v>
      </c>
      <c r="N136" s="170" t="s">
        <v>37</v>
      </c>
      <c r="O136" s="57"/>
      <c r="P136" s="157">
        <f t="shared" si="11"/>
        <v>0</v>
      </c>
      <c r="Q136" s="157">
        <v>0</v>
      </c>
      <c r="R136" s="157">
        <f t="shared" si="12"/>
        <v>0</v>
      </c>
      <c r="S136" s="157">
        <v>2.7E-2</v>
      </c>
      <c r="T136" s="158">
        <f t="shared" si="13"/>
        <v>0.29699999999999999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59" t="s">
        <v>84</v>
      </c>
      <c r="AT136" s="159" t="s">
        <v>122</v>
      </c>
      <c r="AU136" s="159" t="s">
        <v>78</v>
      </c>
      <c r="AY136" s="13" t="s">
        <v>111</v>
      </c>
      <c r="BE136" s="160">
        <f t="shared" si="14"/>
        <v>0</v>
      </c>
      <c r="BF136" s="160">
        <f t="shared" si="15"/>
        <v>0</v>
      </c>
      <c r="BG136" s="160">
        <f t="shared" si="16"/>
        <v>0</v>
      </c>
      <c r="BH136" s="160">
        <f t="shared" si="17"/>
        <v>0</v>
      </c>
      <c r="BI136" s="160">
        <f t="shared" si="18"/>
        <v>0</v>
      </c>
      <c r="BJ136" s="13" t="s">
        <v>78</v>
      </c>
      <c r="BK136" s="160">
        <f t="shared" si="19"/>
        <v>0</v>
      </c>
      <c r="BL136" s="13" t="s">
        <v>84</v>
      </c>
      <c r="BM136" s="159" t="s">
        <v>190</v>
      </c>
    </row>
    <row r="137" spans="1:65" s="1" customFormat="1" ht="24.2" customHeight="1">
      <c r="A137" s="28"/>
      <c r="B137" s="145"/>
      <c r="C137" s="161" t="s">
        <v>179</v>
      </c>
      <c r="D137" s="161" t="s">
        <v>122</v>
      </c>
      <c r="E137" s="162" t="s">
        <v>191</v>
      </c>
      <c r="F137" s="163" t="s">
        <v>192</v>
      </c>
      <c r="G137" s="164" t="s">
        <v>125</v>
      </c>
      <c r="H137" s="165">
        <v>20</v>
      </c>
      <c r="I137" s="166"/>
      <c r="J137" s="167">
        <f t="shared" si="10"/>
        <v>0</v>
      </c>
      <c r="K137" s="168"/>
      <c r="L137" s="29"/>
      <c r="M137" s="169" t="s">
        <v>1</v>
      </c>
      <c r="N137" s="170" t="s">
        <v>37</v>
      </c>
      <c r="O137" s="57"/>
      <c r="P137" s="157">
        <f t="shared" si="11"/>
        <v>0</v>
      </c>
      <c r="Q137" s="157">
        <v>0</v>
      </c>
      <c r="R137" s="157">
        <f t="shared" si="12"/>
        <v>0</v>
      </c>
      <c r="S137" s="157">
        <v>6.3E-2</v>
      </c>
      <c r="T137" s="158">
        <f t="shared" si="13"/>
        <v>1.26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59" t="s">
        <v>84</v>
      </c>
      <c r="AT137" s="159" t="s">
        <v>122</v>
      </c>
      <c r="AU137" s="159" t="s">
        <v>78</v>
      </c>
      <c r="AY137" s="13" t="s">
        <v>111</v>
      </c>
      <c r="BE137" s="160">
        <f t="shared" si="14"/>
        <v>0</v>
      </c>
      <c r="BF137" s="160">
        <f t="shared" si="15"/>
        <v>0</v>
      </c>
      <c r="BG137" s="160">
        <f t="shared" si="16"/>
        <v>0</v>
      </c>
      <c r="BH137" s="160">
        <f t="shared" si="17"/>
        <v>0</v>
      </c>
      <c r="BI137" s="160">
        <f t="shared" si="18"/>
        <v>0</v>
      </c>
      <c r="BJ137" s="13" t="s">
        <v>78</v>
      </c>
      <c r="BK137" s="160">
        <f t="shared" si="19"/>
        <v>0</v>
      </c>
      <c r="BL137" s="13" t="s">
        <v>84</v>
      </c>
      <c r="BM137" s="159" t="s">
        <v>193</v>
      </c>
    </row>
    <row r="138" spans="1:65" s="1" customFormat="1" ht="33" customHeight="1">
      <c r="A138" s="28"/>
      <c r="B138" s="145"/>
      <c r="C138" s="161" t="s">
        <v>76</v>
      </c>
      <c r="D138" s="161" t="s">
        <v>122</v>
      </c>
      <c r="E138" s="162" t="s">
        <v>194</v>
      </c>
      <c r="F138" s="163" t="s">
        <v>195</v>
      </c>
      <c r="G138" s="164" t="s">
        <v>125</v>
      </c>
      <c r="H138" s="165">
        <v>13.94</v>
      </c>
      <c r="I138" s="166"/>
      <c r="J138" s="167">
        <f t="shared" si="10"/>
        <v>0</v>
      </c>
      <c r="K138" s="168"/>
      <c r="L138" s="29"/>
      <c r="M138" s="169" t="s">
        <v>1</v>
      </c>
      <c r="N138" s="170" t="s">
        <v>37</v>
      </c>
      <c r="O138" s="57"/>
      <c r="P138" s="157">
        <f t="shared" si="11"/>
        <v>0</v>
      </c>
      <c r="Q138" s="157">
        <v>0</v>
      </c>
      <c r="R138" s="157">
        <f t="shared" si="12"/>
        <v>0</v>
      </c>
      <c r="S138" s="157">
        <v>3.0360000000000002E-2</v>
      </c>
      <c r="T138" s="158">
        <f t="shared" si="13"/>
        <v>0.42321839999999999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59" t="s">
        <v>126</v>
      </c>
      <c r="AT138" s="159" t="s">
        <v>122</v>
      </c>
      <c r="AU138" s="159" t="s">
        <v>78</v>
      </c>
      <c r="AY138" s="13" t="s">
        <v>111</v>
      </c>
      <c r="BE138" s="160">
        <f t="shared" si="14"/>
        <v>0</v>
      </c>
      <c r="BF138" s="160">
        <f t="shared" si="15"/>
        <v>0</v>
      </c>
      <c r="BG138" s="160">
        <f t="shared" si="16"/>
        <v>0</v>
      </c>
      <c r="BH138" s="160">
        <f t="shared" si="17"/>
        <v>0</v>
      </c>
      <c r="BI138" s="160">
        <f t="shared" si="18"/>
        <v>0</v>
      </c>
      <c r="BJ138" s="13" t="s">
        <v>78</v>
      </c>
      <c r="BK138" s="160">
        <f t="shared" si="19"/>
        <v>0</v>
      </c>
      <c r="BL138" s="13" t="s">
        <v>126</v>
      </c>
      <c r="BM138" s="159" t="s">
        <v>196</v>
      </c>
    </row>
    <row r="139" spans="1:65" s="1" customFormat="1" ht="16.5" customHeight="1">
      <c r="A139" s="28"/>
      <c r="B139" s="145"/>
      <c r="C139" s="161" t="s">
        <v>197</v>
      </c>
      <c r="D139" s="161" t="s">
        <v>122</v>
      </c>
      <c r="E139" s="162" t="s">
        <v>198</v>
      </c>
      <c r="F139" s="163" t="s">
        <v>199</v>
      </c>
      <c r="G139" s="164" t="s">
        <v>118</v>
      </c>
      <c r="H139" s="165">
        <v>30</v>
      </c>
      <c r="I139" s="166"/>
      <c r="J139" s="167">
        <f t="shared" si="10"/>
        <v>0</v>
      </c>
      <c r="K139" s="168"/>
      <c r="L139" s="29"/>
      <c r="M139" s="169" t="s">
        <v>1</v>
      </c>
      <c r="N139" s="170" t="s">
        <v>37</v>
      </c>
      <c r="O139" s="57"/>
      <c r="P139" s="157">
        <f t="shared" si="11"/>
        <v>0</v>
      </c>
      <c r="Q139" s="157">
        <v>0</v>
      </c>
      <c r="R139" s="157">
        <f t="shared" si="12"/>
        <v>0</v>
      </c>
      <c r="S139" s="157">
        <v>0.11</v>
      </c>
      <c r="T139" s="158">
        <f t="shared" si="13"/>
        <v>3.3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59" t="s">
        <v>126</v>
      </c>
      <c r="AT139" s="159" t="s">
        <v>122</v>
      </c>
      <c r="AU139" s="159" t="s">
        <v>78</v>
      </c>
      <c r="AY139" s="13" t="s">
        <v>111</v>
      </c>
      <c r="BE139" s="160">
        <f t="shared" si="14"/>
        <v>0</v>
      </c>
      <c r="BF139" s="160">
        <f t="shared" si="15"/>
        <v>0</v>
      </c>
      <c r="BG139" s="160">
        <f t="shared" si="16"/>
        <v>0</v>
      </c>
      <c r="BH139" s="160">
        <f t="shared" si="17"/>
        <v>0</v>
      </c>
      <c r="BI139" s="160">
        <f t="shared" si="18"/>
        <v>0</v>
      </c>
      <c r="BJ139" s="13" t="s">
        <v>78</v>
      </c>
      <c r="BK139" s="160">
        <f t="shared" si="19"/>
        <v>0</v>
      </c>
      <c r="BL139" s="13" t="s">
        <v>126</v>
      </c>
      <c r="BM139" s="159" t="s">
        <v>200</v>
      </c>
    </row>
    <row r="140" spans="1:65" s="1" customFormat="1" ht="24.2" customHeight="1">
      <c r="A140" s="28"/>
      <c r="B140" s="145"/>
      <c r="C140" s="161" t="s">
        <v>112</v>
      </c>
      <c r="D140" s="161" t="s">
        <v>122</v>
      </c>
      <c r="E140" s="162" t="s">
        <v>201</v>
      </c>
      <c r="F140" s="163" t="s">
        <v>202</v>
      </c>
      <c r="G140" s="164" t="s">
        <v>125</v>
      </c>
      <c r="H140" s="165">
        <v>30</v>
      </c>
      <c r="I140" s="166"/>
      <c r="J140" s="167">
        <f t="shared" si="10"/>
        <v>0</v>
      </c>
      <c r="K140" s="168"/>
      <c r="L140" s="29"/>
      <c r="M140" s="169" t="s">
        <v>1</v>
      </c>
      <c r="N140" s="170" t="s">
        <v>37</v>
      </c>
      <c r="O140" s="57"/>
      <c r="P140" s="157">
        <f t="shared" si="11"/>
        <v>0</v>
      </c>
      <c r="Q140" s="157">
        <v>0</v>
      </c>
      <c r="R140" s="157">
        <f t="shared" si="12"/>
        <v>0</v>
      </c>
      <c r="S140" s="157">
        <v>0.02</v>
      </c>
      <c r="T140" s="158">
        <f t="shared" si="13"/>
        <v>0.6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59" t="s">
        <v>126</v>
      </c>
      <c r="AT140" s="159" t="s">
        <v>122</v>
      </c>
      <c r="AU140" s="159" t="s">
        <v>78</v>
      </c>
      <c r="AY140" s="13" t="s">
        <v>111</v>
      </c>
      <c r="BE140" s="160">
        <f t="shared" si="14"/>
        <v>0</v>
      </c>
      <c r="BF140" s="160">
        <f t="shared" si="15"/>
        <v>0</v>
      </c>
      <c r="BG140" s="160">
        <f t="shared" si="16"/>
        <v>0</v>
      </c>
      <c r="BH140" s="160">
        <f t="shared" si="17"/>
        <v>0</v>
      </c>
      <c r="BI140" s="160">
        <f t="shared" si="18"/>
        <v>0</v>
      </c>
      <c r="BJ140" s="13" t="s">
        <v>78</v>
      </c>
      <c r="BK140" s="160">
        <f t="shared" si="19"/>
        <v>0</v>
      </c>
      <c r="BL140" s="13" t="s">
        <v>126</v>
      </c>
      <c r="BM140" s="159" t="s">
        <v>203</v>
      </c>
    </row>
    <row r="141" spans="1:65" s="1" customFormat="1" ht="16.5" customHeight="1">
      <c r="A141" s="28"/>
      <c r="B141" s="145"/>
      <c r="C141" s="161" t="s">
        <v>204</v>
      </c>
      <c r="D141" s="161" t="s">
        <v>122</v>
      </c>
      <c r="E141" s="162" t="s">
        <v>205</v>
      </c>
      <c r="F141" s="163" t="s">
        <v>206</v>
      </c>
      <c r="G141" s="164" t="s">
        <v>125</v>
      </c>
      <c r="H141" s="165">
        <v>190</v>
      </c>
      <c r="I141" s="166"/>
      <c r="J141" s="167">
        <f t="shared" si="10"/>
        <v>0</v>
      </c>
      <c r="K141" s="168"/>
      <c r="L141" s="29"/>
      <c r="M141" s="169" t="s">
        <v>1</v>
      </c>
      <c r="N141" s="170" t="s">
        <v>37</v>
      </c>
      <c r="O141" s="57"/>
      <c r="P141" s="157">
        <f t="shared" si="11"/>
        <v>0</v>
      </c>
      <c r="Q141" s="157">
        <v>0</v>
      </c>
      <c r="R141" s="157">
        <f t="shared" si="12"/>
        <v>0</v>
      </c>
      <c r="S141" s="157">
        <v>5.0000000000000001E-3</v>
      </c>
      <c r="T141" s="158">
        <f t="shared" si="13"/>
        <v>0.95000000000000007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59" t="s">
        <v>126</v>
      </c>
      <c r="AT141" s="159" t="s">
        <v>122</v>
      </c>
      <c r="AU141" s="159" t="s">
        <v>78</v>
      </c>
      <c r="AY141" s="13" t="s">
        <v>111</v>
      </c>
      <c r="BE141" s="160">
        <f t="shared" si="14"/>
        <v>0</v>
      </c>
      <c r="BF141" s="160">
        <f t="shared" si="15"/>
        <v>0</v>
      </c>
      <c r="BG141" s="160">
        <f t="shared" si="16"/>
        <v>0</v>
      </c>
      <c r="BH141" s="160">
        <f t="shared" si="17"/>
        <v>0</v>
      </c>
      <c r="BI141" s="160">
        <f t="shared" si="18"/>
        <v>0</v>
      </c>
      <c r="BJ141" s="13" t="s">
        <v>78</v>
      </c>
      <c r="BK141" s="160">
        <f t="shared" si="19"/>
        <v>0</v>
      </c>
      <c r="BL141" s="13" t="s">
        <v>126</v>
      </c>
      <c r="BM141" s="159" t="s">
        <v>207</v>
      </c>
    </row>
    <row r="142" spans="1:65" s="1" customFormat="1" ht="24.2" customHeight="1">
      <c r="A142" s="28"/>
      <c r="B142" s="145"/>
      <c r="C142" s="161" t="s">
        <v>81</v>
      </c>
      <c r="D142" s="161" t="s">
        <v>122</v>
      </c>
      <c r="E142" s="162" t="s">
        <v>208</v>
      </c>
      <c r="F142" s="163" t="s">
        <v>209</v>
      </c>
      <c r="G142" s="164" t="s">
        <v>125</v>
      </c>
      <c r="H142" s="165">
        <v>103.08</v>
      </c>
      <c r="I142" s="166"/>
      <c r="J142" s="167">
        <f t="shared" si="10"/>
        <v>0</v>
      </c>
      <c r="K142" s="168"/>
      <c r="L142" s="29"/>
      <c r="M142" s="169" t="s">
        <v>1</v>
      </c>
      <c r="N142" s="170" t="s">
        <v>37</v>
      </c>
      <c r="O142" s="57"/>
      <c r="P142" s="157">
        <f t="shared" si="11"/>
        <v>0</v>
      </c>
      <c r="Q142" s="157">
        <v>0</v>
      </c>
      <c r="R142" s="157">
        <f t="shared" si="12"/>
        <v>0</v>
      </c>
      <c r="S142" s="157">
        <v>1E-3</v>
      </c>
      <c r="T142" s="158">
        <f t="shared" si="13"/>
        <v>0.10308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59" t="s">
        <v>126</v>
      </c>
      <c r="AT142" s="159" t="s">
        <v>122</v>
      </c>
      <c r="AU142" s="159" t="s">
        <v>78</v>
      </c>
      <c r="AY142" s="13" t="s">
        <v>111</v>
      </c>
      <c r="BE142" s="160">
        <f t="shared" si="14"/>
        <v>0</v>
      </c>
      <c r="BF142" s="160">
        <f t="shared" si="15"/>
        <v>0</v>
      </c>
      <c r="BG142" s="160">
        <f t="shared" si="16"/>
        <v>0</v>
      </c>
      <c r="BH142" s="160">
        <f t="shared" si="17"/>
        <v>0</v>
      </c>
      <c r="BI142" s="160">
        <f t="shared" si="18"/>
        <v>0</v>
      </c>
      <c r="BJ142" s="13" t="s">
        <v>78</v>
      </c>
      <c r="BK142" s="160">
        <f t="shared" si="19"/>
        <v>0</v>
      </c>
      <c r="BL142" s="13" t="s">
        <v>126</v>
      </c>
      <c r="BM142" s="159" t="s">
        <v>210</v>
      </c>
    </row>
    <row r="143" spans="1:65" s="1" customFormat="1" ht="16.5" customHeight="1">
      <c r="A143" s="28"/>
      <c r="B143" s="145"/>
      <c r="C143" s="161" t="s">
        <v>84</v>
      </c>
      <c r="D143" s="161" t="s">
        <v>122</v>
      </c>
      <c r="E143" s="162" t="s">
        <v>211</v>
      </c>
      <c r="F143" s="163" t="s">
        <v>212</v>
      </c>
      <c r="G143" s="164" t="s">
        <v>164</v>
      </c>
      <c r="H143" s="165">
        <v>109.16</v>
      </c>
      <c r="I143" s="166"/>
      <c r="J143" s="167">
        <f t="shared" si="10"/>
        <v>0</v>
      </c>
      <c r="K143" s="168"/>
      <c r="L143" s="29"/>
      <c r="M143" s="169" t="s">
        <v>1</v>
      </c>
      <c r="N143" s="170" t="s">
        <v>37</v>
      </c>
      <c r="O143" s="57"/>
      <c r="P143" s="157">
        <f t="shared" si="11"/>
        <v>0</v>
      </c>
      <c r="Q143" s="157">
        <v>0</v>
      </c>
      <c r="R143" s="157">
        <f t="shared" si="12"/>
        <v>0</v>
      </c>
      <c r="S143" s="157">
        <v>1E-3</v>
      </c>
      <c r="T143" s="158">
        <f t="shared" si="13"/>
        <v>0.10915999999999999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59" t="s">
        <v>126</v>
      </c>
      <c r="AT143" s="159" t="s">
        <v>122</v>
      </c>
      <c r="AU143" s="159" t="s">
        <v>78</v>
      </c>
      <c r="AY143" s="13" t="s">
        <v>111</v>
      </c>
      <c r="BE143" s="160">
        <f t="shared" si="14"/>
        <v>0</v>
      </c>
      <c r="BF143" s="160">
        <f t="shared" si="15"/>
        <v>0</v>
      </c>
      <c r="BG143" s="160">
        <f t="shared" si="16"/>
        <v>0</v>
      </c>
      <c r="BH143" s="160">
        <f t="shared" si="17"/>
        <v>0</v>
      </c>
      <c r="BI143" s="160">
        <f t="shared" si="18"/>
        <v>0</v>
      </c>
      <c r="BJ143" s="13" t="s">
        <v>78</v>
      </c>
      <c r="BK143" s="160">
        <f t="shared" si="19"/>
        <v>0</v>
      </c>
      <c r="BL143" s="13" t="s">
        <v>126</v>
      </c>
      <c r="BM143" s="159" t="s">
        <v>213</v>
      </c>
    </row>
    <row r="144" spans="1:65" s="1" customFormat="1" ht="24.2" customHeight="1">
      <c r="A144" s="28"/>
      <c r="B144" s="145"/>
      <c r="C144" s="161" t="s">
        <v>214</v>
      </c>
      <c r="D144" s="161" t="s">
        <v>122</v>
      </c>
      <c r="E144" s="162" t="s">
        <v>215</v>
      </c>
      <c r="F144" s="163" t="s">
        <v>216</v>
      </c>
      <c r="G144" s="164" t="s">
        <v>118</v>
      </c>
      <c r="H144" s="165">
        <v>1</v>
      </c>
      <c r="I144" s="166"/>
      <c r="J144" s="167">
        <f t="shared" si="10"/>
        <v>0</v>
      </c>
      <c r="K144" s="168"/>
      <c r="L144" s="29"/>
      <c r="M144" s="169" t="s">
        <v>1</v>
      </c>
      <c r="N144" s="170" t="s">
        <v>37</v>
      </c>
      <c r="O144" s="57"/>
      <c r="P144" s="157">
        <f t="shared" si="11"/>
        <v>0</v>
      </c>
      <c r="Q144" s="157">
        <v>0</v>
      </c>
      <c r="R144" s="157">
        <f t="shared" si="12"/>
        <v>0</v>
      </c>
      <c r="S144" s="157">
        <v>0.01</v>
      </c>
      <c r="T144" s="158">
        <f t="shared" si="13"/>
        <v>0.01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59" t="s">
        <v>126</v>
      </c>
      <c r="AT144" s="159" t="s">
        <v>122</v>
      </c>
      <c r="AU144" s="159" t="s">
        <v>78</v>
      </c>
      <c r="AY144" s="13" t="s">
        <v>111</v>
      </c>
      <c r="BE144" s="160">
        <f t="shared" si="14"/>
        <v>0</v>
      </c>
      <c r="BF144" s="160">
        <f t="shared" si="15"/>
        <v>0</v>
      </c>
      <c r="BG144" s="160">
        <f t="shared" si="16"/>
        <v>0</v>
      </c>
      <c r="BH144" s="160">
        <f t="shared" si="17"/>
        <v>0</v>
      </c>
      <c r="BI144" s="160">
        <f t="shared" si="18"/>
        <v>0</v>
      </c>
      <c r="BJ144" s="13" t="s">
        <v>78</v>
      </c>
      <c r="BK144" s="160">
        <f t="shared" si="19"/>
        <v>0</v>
      </c>
      <c r="BL144" s="13" t="s">
        <v>126</v>
      </c>
      <c r="BM144" s="159" t="s">
        <v>217</v>
      </c>
    </row>
    <row r="145" spans="1:65" s="1" customFormat="1" ht="37.9" customHeight="1">
      <c r="A145" s="28"/>
      <c r="B145" s="145"/>
      <c r="C145" s="161" t="s">
        <v>218</v>
      </c>
      <c r="D145" s="161" t="s">
        <v>122</v>
      </c>
      <c r="E145" s="162" t="s">
        <v>219</v>
      </c>
      <c r="F145" s="163" t="s">
        <v>220</v>
      </c>
      <c r="G145" s="164" t="s">
        <v>118</v>
      </c>
      <c r="H145" s="165">
        <v>1</v>
      </c>
      <c r="I145" s="166"/>
      <c r="J145" s="167">
        <f t="shared" si="10"/>
        <v>0</v>
      </c>
      <c r="K145" s="168"/>
      <c r="L145" s="29"/>
      <c r="M145" s="169" t="s">
        <v>1</v>
      </c>
      <c r="N145" s="170" t="s">
        <v>37</v>
      </c>
      <c r="O145" s="57"/>
      <c r="P145" s="157">
        <f t="shared" si="11"/>
        <v>0</v>
      </c>
      <c r="Q145" s="157">
        <v>0</v>
      </c>
      <c r="R145" s="157">
        <f t="shared" si="12"/>
        <v>0</v>
      </c>
      <c r="S145" s="157">
        <v>2.5000000000000001E-2</v>
      </c>
      <c r="T145" s="158">
        <f t="shared" si="13"/>
        <v>2.5000000000000001E-2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59" t="s">
        <v>126</v>
      </c>
      <c r="AT145" s="159" t="s">
        <v>122</v>
      </c>
      <c r="AU145" s="159" t="s">
        <v>78</v>
      </c>
      <c r="AY145" s="13" t="s">
        <v>111</v>
      </c>
      <c r="BE145" s="160">
        <f t="shared" si="14"/>
        <v>0</v>
      </c>
      <c r="BF145" s="160">
        <f t="shared" si="15"/>
        <v>0</v>
      </c>
      <c r="BG145" s="160">
        <f t="shared" si="16"/>
        <v>0</v>
      </c>
      <c r="BH145" s="160">
        <f t="shared" si="17"/>
        <v>0</v>
      </c>
      <c r="BI145" s="160">
        <f t="shared" si="18"/>
        <v>0</v>
      </c>
      <c r="BJ145" s="13" t="s">
        <v>78</v>
      </c>
      <c r="BK145" s="160">
        <f t="shared" si="19"/>
        <v>0</v>
      </c>
      <c r="BL145" s="13" t="s">
        <v>126</v>
      </c>
      <c r="BM145" s="159" t="s">
        <v>221</v>
      </c>
    </row>
    <row r="146" spans="1:65" s="1" customFormat="1" ht="21.75" customHeight="1">
      <c r="A146" s="28"/>
      <c r="B146" s="145"/>
      <c r="C146" s="161" t="s">
        <v>222</v>
      </c>
      <c r="D146" s="161" t="s">
        <v>122</v>
      </c>
      <c r="E146" s="162" t="s">
        <v>223</v>
      </c>
      <c r="F146" s="163" t="s">
        <v>224</v>
      </c>
      <c r="G146" s="164" t="s">
        <v>177</v>
      </c>
      <c r="H146" s="165">
        <v>30.478999999999999</v>
      </c>
      <c r="I146" s="166"/>
      <c r="J146" s="167">
        <f t="shared" si="10"/>
        <v>0</v>
      </c>
      <c r="K146" s="168"/>
      <c r="L146" s="29"/>
      <c r="M146" s="169" t="s">
        <v>1</v>
      </c>
      <c r="N146" s="170" t="s">
        <v>37</v>
      </c>
      <c r="O146" s="57"/>
      <c r="P146" s="157">
        <f t="shared" si="11"/>
        <v>0</v>
      </c>
      <c r="Q146" s="157">
        <v>0</v>
      </c>
      <c r="R146" s="157">
        <f t="shared" si="12"/>
        <v>0</v>
      </c>
      <c r="S146" s="157">
        <v>0</v>
      </c>
      <c r="T146" s="158">
        <f t="shared" si="13"/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59" t="s">
        <v>84</v>
      </c>
      <c r="AT146" s="159" t="s">
        <v>122</v>
      </c>
      <c r="AU146" s="159" t="s">
        <v>78</v>
      </c>
      <c r="AY146" s="13" t="s">
        <v>111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3" t="s">
        <v>78</v>
      </c>
      <c r="BK146" s="160">
        <f t="shared" si="19"/>
        <v>0</v>
      </c>
      <c r="BL146" s="13" t="s">
        <v>84</v>
      </c>
      <c r="BM146" s="159" t="s">
        <v>225</v>
      </c>
    </row>
    <row r="147" spans="1:65" s="1" customFormat="1" ht="24.2" customHeight="1">
      <c r="A147" s="28"/>
      <c r="B147" s="145"/>
      <c r="C147" s="161" t="s">
        <v>226</v>
      </c>
      <c r="D147" s="161" t="s">
        <v>122</v>
      </c>
      <c r="E147" s="162" t="s">
        <v>227</v>
      </c>
      <c r="F147" s="163" t="s">
        <v>228</v>
      </c>
      <c r="G147" s="164" t="s">
        <v>177</v>
      </c>
      <c r="H147" s="165">
        <v>30.478999999999999</v>
      </c>
      <c r="I147" s="166"/>
      <c r="J147" s="167">
        <f t="shared" si="10"/>
        <v>0</v>
      </c>
      <c r="K147" s="168"/>
      <c r="L147" s="29"/>
      <c r="M147" s="169" t="s">
        <v>1</v>
      </c>
      <c r="N147" s="170" t="s">
        <v>37</v>
      </c>
      <c r="O147" s="57"/>
      <c r="P147" s="157">
        <f t="shared" si="11"/>
        <v>0</v>
      </c>
      <c r="Q147" s="157">
        <v>0</v>
      </c>
      <c r="R147" s="157">
        <f t="shared" si="12"/>
        <v>0</v>
      </c>
      <c r="S147" s="157">
        <v>0</v>
      </c>
      <c r="T147" s="158">
        <f t="shared" si="13"/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59" t="s">
        <v>84</v>
      </c>
      <c r="AT147" s="159" t="s">
        <v>122</v>
      </c>
      <c r="AU147" s="159" t="s">
        <v>78</v>
      </c>
      <c r="AY147" s="13" t="s">
        <v>111</v>
      </c>
      <c r="BE147" s="160">
        <f t="shared" si="14"/>
        <v>0</v>
      </c>
      <c r="BF147" s="160">
        <f t="shared" si="15"/>
        <v>0</v>
      </c>
      <c r="BG147" s="160">
        <f t="shared" si="16"/>
        <v>0</v>
      </c>
      <c r="BH147" s="160">
        <f t="shared" si="17"/>
        <v>0</v>
      </c>
      <c r="BI147" s="160">
        <f t="shared" si="18"/>
        <v>0</v>
      </c>
      <c r="BJ147" s="13" t="s">
        <v>78</v>
      </c>
      <c r="BK147" s="160">
        <f t="shared" si="19"/>
        <v>0</v>
      </c>
      <c r="BL147" s="13" t="s">
        <v>84</v>
      </c>
      <c r="BM147" s="159" t="s">
        <v>229</v>
      </c>
    </row>
    <row r="148" spans="1:65" s="1" customFormat="1" ht="24.2" customHeight="1">
      <c r="A148" s="28"/>
      <c r="B148" s="145"/>
      <c r="C148" s="161" t="s">
        <v>230</v>
      </c>
      <c r="D148" s="161" t="s">
        <v>122</v>
      </c>
      <c r="E148" s="162" t="s">
        <v>231</v>
      </c>
      <c r="F148" s="163" t="s">
        <v>232</v>
      </c>
      <c r="G148" s="164" t="s">
        <v>177</v>
      </c>
      <c r="H148" s="165">
        <v>105.8</v>
      </c>
      <c r="I148" s="166"/>
      <c r="J148" s="167">
        <f t="shared" si="10"/>
        <v>0</v>
      </c>
      <c r="K148" s="168"/>
      <c r="L148" s="29"/>
      <c r="M148" s="169" t="s">
        <v>1</v>
      </c>
      <c r="N148" s="170" t="s">
        <v>37</v>
      </c>
      <c r="O148" s="57"/>
      <c r="P148" s="157">
        <f t="shared" si="11"/>
        <v>0</v>
      </c>
      <c r="Q148" s="157">
        <v>0</v>
      </c>
      <c r="R148" s="157">
        <f t="shared" si="12"/>
        <v>0</v>
      </c>
      <c r="S148" s="157">
        <v>0</v>
      </c>
      <c r="T148" s="158">
        <f t="shared" si="13"/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59" t="s">
        <v>84</v>
      </c>
      <c r="AT148" s="159" t="s">
        <v>122</v>
      </c>
      <c r="AU148" s="159" t="s">
        <v>78</v>
      </c>
      <c r="AY148" s="13" t="s">
        <v>111</v>
      </c>
      <c r="BE148" s="160">
        <f t="shared" si="14"/>
        <v>0</v>
      </c>
      <c r="BF148" s="160">
        <f t="shared" si="15"/>
        <v>0</v>
      </c>
      <c r="BG148" s="160">
        <f t="shared" si="16"/>
        <v>0</v>
      </c>
      <c r="BH148" s="160">
        <f t="shared" si="17"/>
        <v>0</v>
      </c>
      <c r="BI148" s="160">
        <f t="shared" si="18"/>
        <v>0</v>
      </c>
      <c r="BJ148" s="13" t="s">
        <v>78</v>
      </c>
      <c r="BK148" s="160">
        <f t="shared" si="19"/>
        <v>0</v>
      </c>
      <c r="BL148" s="13" t="s">
        <v>84</v>
      </c>
      <c r="BM148" s="159" t="s">
        <v>233</v>
      </c>
    </row>
    <row r="149" spans="1:65" s="1" customFormat="1" ht="24.2" customHeight="1">
      <c r="A149" s="28"/>
      <c r="B149" s="145"/>
      <c r="C149" s="161" t="s">
        <v>234</v>
      </c>
      <c r="D149" s="161" t="s">
        <v>122</v>
      </c>
      <c r="E149" s="162" t="s">
        <v>235</v>
      </c>
      <c r="F149" s="163" t="s">
        <v>236</v>
      </c>
      <c r="G149" s="164" t="s">
        <v>177</v>
      </c>
      <c r="H149" s="165">
        <v>30.478999999999999</v>
      </c>
      <c r="I149" s="166"/>
      <c r="J149" s="167">
        <f t="shared" si="10"/>
        <v>0</v>
      </c>
      <c r="K149" s="168"/>
      <c r="L149" s="29"/>
      <c r="M149" s="169" t="s">
        <v>1</v>
      </c>
      <c r="N149" s="170" t="s">
        <v>37</v>
      </c>
      <c r="O149" s="57"/>
      <c r="P149" s="157">
        <f t="shared" si="11"/>
        <v>0</v>
      </c>
      <c r="Q149" s="157">
        <v>0</v>
      </c>
      <c r="R149" s="157">
        <f t="shared" si="12"/>
        <v>0</v>
      </c>
      <c r="S149" s="157">
        <v>0</v>
      </c>
      <c r="T149" s="158">
        <f t="shared" si="13"/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59" t="s">
        <v>84</v>
      </c>
      <c r="AT149" s="159" t="s">
        <v>122</v>
      </c>
      <c r="AU149" s="159" t="s">
        <v>78</v>
      </c>
      <c r="AY149" s="13" t="s">
        <v>111</v>
      </c>
      <c r="BE149" s="160">
        <f t="shared" si="14"/>
        <v>0</v>
      </c>
      <c r="BF149" s="160">
        <f t="shared" si="15"/>
        <v>0</v>
      </c>
      <c r="BG149" s="160">
        <f t="shared" si="16"/>
        <v>0</v>
      </c>
      <c r="BH149" s="160">
        <f t="shared" si="17"/>
        <v>0</v>
      </c>
      <c r="BI149" s="160">
        <f t="shared" si="18"/>
        <v>0</v>
      </c>
      <c r="BJ149" s="13" t="s">
        <v>78</v>
      </c>
      <c r="BK149" s="160">
        <f t="shared" si="19"/>
        <v>0</v>
      </c>
      <c r="BL149" s="13" t="s">
        <v>84</v>
      </c>
      <c r="BM149" s="159" t="s">
        <v>237</v>
      </c>
    </row>
    <row r="150" spans="1:65" s="1" customFormat="1" ht="24.2" customHeight="1">
      <c r="A150" s="28"/>
      <c r="B150" s="145"/>
      <c r="C150" s="161" t="s">
        <v>238</v>
      </c>
      <c r="D150" s="161" t="s">
        <v>122</v>
      </c>
      <c r="E150" s="162" t="s">
        <v>239</v>
      </c>
      <c r="F150" s="163" t="s">
        <v>240</v>
      </c>
      <c r="G150" s="164" t="s">
        <v>177</v>
      </c>
      <c r="H150" s="165">
        <v>30.478999999999999</v>
      </c>
      <c r="I150" s="166"/>
      <c r="J150" s="167">
        <f t="shared" si="10"/>
        <v>0</v>
      </c>
      <c r="K150" s="168"/>
      <c r="L150" s="29"/>
      <c r="M150" s="169" t="s">
        <v>1</v>
      </c>
      <c r="N150" s="170" t="s">
        <v>37</v>
      </c>
      <c r="O150" s="57"/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59" t="s">
        <v>84</v>
      </c>
      <c r="AT150" s="159" t="s">
        <v>122</v>
      </c>
      <c r="AU150" s="159" t="s">
        <v>78</v>
      </c>
      <c r="AY150" s="13" t="s">
        <v>111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3" t="s">
        <v>78</v>
      </c>
      <c r="BK150" s="160">
        <f t="shared" si="19"/>
        <v>0</v>
      </c>
      <c r="BL150" s="13" t="s">
        <v>84</v>
      </c>
      <c r="BM150" s="159" t="s">
        <v>241</v>
      </c>
    </row>
    <row r="151" spans="1:65" s="11" customFormat="1" ht="22.9" customHeight="1">
      <c r="B151" s="132"/>
      <c r="D151" s="133" t="s">
        <v>70</v>
      </c>
      <c r="E151" s="143" t="s">
        <v>242</v>
      </c>
      <c r="F151" s="143" t="s">
        <v>243</v>
      </c>
      <c r="I151" s="135"/>
      <c r="J151" s="144">
        <f>BK151</f>
        <v>0</v>
      </c>
      <c r="L151" s="132"/>
      <c r="M151" s="137"/>
      <c r="N151" s="138"/>
      <c r="O151" s="138"/>
      <c r="P151" s="139">
        <f>SUM(P152:P167)</f>
        <v>0</v>
      </c>
      <c r="Q151" s="138"/>
      <c r="R151" s="139">
        <f>SUM(R152:R167)</f>
        <v>0.48619999999999997</v>
      </c>
      <c r="S151" s="138"/>
      <c r="T151" s="140">
        <f>SUM(T152:T167)</f>
        <v>0</v>
      </c>
      <c r="AR151" s="133" t="s">
        <v>76</v>
      </c>
      <c r="AT151" s="141" t="s">
        <v>70</v>
      </c>
      <c r="AU151" s="141" t="s">
        <v>76</v>
      </c>
      <c r="AY151" s="133" t="s">
        <v>111</v>
      </c>
      <c r="BK151" s="142">
        <f>SUM(BK152:BK167)</f>
        <v>0</v>
      </c>
    </row>
    <row r="152" spans="1:65" s="1" customFormat="1" ht="37.9" customHeight="1">
      <c r="A152" s="28"/>
      <c r="B152" s="145"/>
      <c r="C152" s="161" t="s">
        <v>244</v>
      </c>
      <c r="D152" s="161" t="s">
        <v>122</v>
      </c>
      <c r="E152" s="162" t="s">
        <v>245</v>
      </c>
      <c r="F152" s="163" t="s">
        <v>246</v>
      </c>
      <c r="G152" s="164" t="s">
        <v>118</v>
      </c>
      <c r="H152" s="165">
        <v>5</v>
      </c>
      <c r="I152" s="166"/>
      <c r="J152" s="167">
        <f t="shared" ref="J152:J167" si="20">ROUND(I152*H152,2)</f>
        <v>0</v>
      </c>
      <c r="K152" s="168"/>
      <c r="L152" s="29"/>
      <c r="M152" s="169" t="s">
        <v>1</v>
      </c>
      <c r="N152" s="170" t="s">
        <v>37</v>
      </c>
      <c r="O152" s="57"/>
      <c r="P152" s="157">
        <f t="shared" ref="P152:P167" si="21">O152*H152</f>
        <v>0</v>
      </c>
      <c r="Q152" s="157">
        <v>0</v>
      </c>
      <c r="R152" s="157">
        <f t="shared" ref="R152:R167" si="22">Q152*H152</f>
        <v>0</v>
      </c>
      <c r="S152" s="157">
        <v>0</v>
      </c>
      <c r="T152" s="158">
        <f t="shared" ref="T152:T167" si="23"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59" t="s">
        <v>126</v>
      </c>
      <c r="AT152" s="159" t="s">
        <v>122</v>
      </c>
      <c r="AU152" s="159" t="s">
        <v>78</v>
      </c>
      <c r="AY152" s="13" t="s">
        <v>111</v>
      </c>
      <c r="BE152" s="160">
        <f t="shared" ref="BE152:BE167" si="24">IF(N152="základná",J152,0)</f>
        <v>0</v>
      </c>
      <c r="BF152" s="160">
        <f t="shared" ref="BF152:BF167" si="25">IF(N152="znížená",J152,0)</f>
        <v>0</v>
      </c>
      <c r="BG152" s="160">
        <f t="shared" ref="BG152:BG167" si="26">IF(N152="zákl. prenesená",J152,0)</f>
        <v>0</v>
      </c>
      <c r="BH152" s="160">
        <f t="shared" ref="BH152:BH167" si="27">IF(N152="zníž. prenesená",J152,0)</f>
        <v>0</v>
      </c>
      <c r="BI152" s="160">
        <f t="shared" ref="BI152:BI167" si="28">IF(N152="nulová",J152,0)</f>
        <v>0</v>
      </c>
      <c r="BJ152" s="13" t="s">
        <v>78</v>
      </c>
      <c r="BK152" s="160">
        <f t="shared" ref="BK152:BK167" si="29">ROUND(I152*H152,2)</f>
        <v>0</v>
      </c>
      <c r="BL152" s="13" t="s">
        <v>126</v>
      </c>
      <c r="BM152" s="159" t="s">
        <v>247</v>
      </c>
    </row>
    <row r="153" spans="1:65" s="1" customFormat="1" ht="24.2" customHeight="1">
      <c r="A153" s="28"/>
      <c r="B153" s="145"/>
      <c r="C153" s="146" t="s">
        <v>248</v>
      </c>
      <c r="D153" s="146" t="s">
        <v>115</v>
      </c>
      <c r="E153" s="147" t="s">
        <v>249</v>
      </c>
      <c r="F153" s="148" t="s">
        <v>250</v>
      </c>
      <c r="G153" s="149" t="s">
        <v>118</v>
      </c>
      <c r="H153" s="150">
        <v>5</v>
      </c>
      <c r="I153" s="151"/>
      <c r="J153" s="152">
        <f t="shared" si="20"/>
        <v>0</v>
      </c>
      <c r="K153" s="153"/>
      <c r="L153" s="154"/>
      <c r="M153" s="155" t="s">
        <v>1</v>
      </c>
      <c r="N153" s="156" t="s">
        <v>37</v>
      </c>
      <c r="O153" s="57"/>
      <c r="P153" s="157">
        <f t="shared" si="21"/>
        <v>0</v>
      </c>
      <c r="Q153" s="157">
        <v>2.5000000000000001E-2</v>
      </c>
      <c r="R153" s="157">
        <f t="shared" si="22"/>
        <v>0.125</v>
      </c>
      <c r="S153" s="157">
        <v>0</v>
      </c>
      <c r="T153" s="158">
        <f t="shared" si="23"/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59" t="s">
        <v>148</v>
      </c>
      <c r="AT153" s="159" t="s">
        <v>115</v>
      </c>
      <c r="AU153" s="159" t="s">
        <v>78</v>
      </c>
      <c r="AY153" s="13" t="s">
        <v>111</v>
      </c>
      <c r="BE153" s="160">
        <f t="shared" si="24"/>
        <v>0</v>
      </c>
      <c r="BF153" s="160">
        <f t="shared" si="25"/>
        <v>0</v>
      </c>
      <c r="BG153" s="160">
        <f t="shared" si="26"/>
        <v>0</v>
      </c>
      <c r="BH153" s="160">
        <f t="shared" si="27"/>
        <v>0</v>
      </c>
      <c r="BI153" s="160">
        <f t="shared" si="28"/>
        <v>0</v>
      </c>
      <c r="BJ153" s="13" t="s">
        <v>78</v>
      </c>
      <c r="BK153" s="160">
        <f t="shared" si="29"/>
        <v>0</v>
      </c>
      <c r="BL153" s="13" t="s">
        <v>126</v>
      </c>
      <c r="BM153" s="159" t="s">
        <v>251</v>
      </c>
    </row>
    <row r="154" spans="1:65" s="1" customFormat="1" ht="33" customHeight="1">
      <c r="A154" s="28"/>
      <c r="B154" s="145"/>
      <c r="C154" s="146" t="s">
        <v>252</v>
      </c>
      <c r="D154" s="146" t="s">
        <v>115</v>
      </c>
      <c r="E154" s="147" t="s">
        <v>253</v>
      </c>
      <c r="F154" s="148" t="s">
        <v>254</v>
      </c>
      <c r="G154" s="149" t="s">
        <v>118</v>
      </c>
      <c r="H154" s="150">
        <v>5</v>
      </c>
      <c r="I154" s="151"/>
      <c r="J154" s="152">
        <f t="shared" si="20"/>
        <v>0</v>
      </c>
      <c r="K154" s="153"/>
      <c r="L154" s="154"/>
      <c r="M154" s="155" t="s">
        <v>1</v>
      </c>
      <c r="N154" s="156" t="s">
        <v>37</v>
      </c>
      <c r="O154" s="57"/>
      <c r="P154" s="157">
        <f t="shared" si="21"/>
        <v>0</v>
      </c>
      <c r="Q154" s="157">
        <v>1E-3</v>
      </c>
      <c r="R154" s="157">
        <f t="shared" si="22"/>
        <v>5.0000000000000001E-3</v>
      </c>
      <c r="S154" s="157">
        <v>0</v>
      </c>
      <c r="T154" s="158">
        <f t="shared" si="23"/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59" t="s">
        <v>148</v>
      </c>
      <c r="AT154" s="159" t="s">
        <v>115</v>
      </c>
      <c r="AU154" s="159" t="s">
        <v>78</v>
      </c>
      <c r="AY154" s="13" t="s">
        <v>111</v>
      </c>
      <c r="BE154" s="160">
        <f t="shared" si="24"/>
        <v>0</v>
      </c>
      <c r="BF154" s="160">
        <f t="shared" si="25"/>
        <v>0</v>
      </c>
      <c r="BG154" s="160">
        <f t="shared" si="26"/>
        <v>0</v>
      </c>
      <c r="BH154" s="160">
        <f t="shared" si="27"/>
        <v>0</v>
      </c>
      <c r="BI154" s="160">
        <f t="shared" si="28"/>
        <v>0</v>
      </c>
      <c r="BJ154" s="13" t="s">
        <v>78</v>
      </c>
      <c r="BK154" s="160">
        <f t="shared" si="29"/>
        <v>0</v>
      </c>
      <c r="BL154" s="13" t="s">
        <v>126</v>
      </c>
      <c r="BM154" s="159" t="s">
        <v>255</v>
      </c>
    </row>
    <row r="155" spans="1:65" s="1" customFormat="1" ht="37.9" customHeight="1">
      <c r="A155" s="28"/>
      <c r="B155" s="145"/>
      <c r="C155" s="161" t="s">
        <v>256</v>
      </c>
      <c r="D155" s="161" t="s">
        <v>122</v>
      </c>
      <c r="E155" s="162" t="s">
        <v>257</v>
      </c>
      <c r="F155" s="163" t="s">
        <v>258</v>
      </c>
      <c r="G155" s="164" t="s">
        <v>118</v>
      </c>
      <c r="H155" s="165">
        <v>1</v>
      </c>
      <c r="I155" s="166"/>
      <c r="J155" s="167">
        <f t="shared" si="20"/>
        <v>0</v>
      </c>
      <c r="K155" s="168"/>
      <c r="L155" s="29"/>
      <c r="M155" s="169" t="s">
        <v>1</v>
      </c>
      <c r="N155" s="170" t="s">
        <v>37</v>
      </c>
      <c r="O155" s="57"/>
      <c r="P155" s="157">
        <f t="shared" si="21"/>
        <v>0</v>
      </c>
      <c r="Q155" s="157">
        <v>0</v>
      </c>
      <c r="R155" s="157">
        <f t="shared" si="22"/>
        <v>0</v>
      </c>
      <c r="S155" s="157">
        <v>0</v>
      </c>
      <c r="T155" s="158">
        <f t="shared" si="23"/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59" t="s">
        <v>126</v>
      </c>
      <c r="AT155" s="159" t="s">
        <v>122</v>
      </c>
      <c r="AU155" s="159" t="s">
        <v>78</v>
      </c>
      <c r="AY155" s="13" t="s">
        <v>111</v>
      </c>
      <c r="BE155" s="160">
        <f t="shared" si="24"/>
        <v>0</v>
      </c>
      <c r="BF155" s="160">
        <f t="shared" si="25"/>
        <v>0</v>
      </c>
      <c r="BG155" s="160">
        <f t="shared" si="26"/>
        <v>0</v>
      </c>
      <c r="BH155" s="160">
        <f t="shared" si="27"/>
        <v>0</v>
      </c>
      <c r="BI155" s="160">
        <f t="shared" si="28"/>
        <v>0</v>
      </c>
      <c r="BJ155" s="13" t="s">
        <v>78</v>
      </c>
      <c r="BK155" s="160">
        <f t="shared" si="29"/>
        <v>0</v>
      </c>
      <c r="BL155" s="13" t="s">
        <v>126</v>
      </c>
      <c r="BM155" s="159" t="s">
        <v>259</v>
      </c>
    </row>
    <row r="156" spans="1:65" s="1" customFormat="1" ht="24.2" customHeight="1">
      <c r="A156" s="28"/>
      <c r="B156" s="145"/>
      <c r="C156" s="146" t="s">
        <v>260</v>
      </c>
      <c r="D156" s="146" t="s">
        <v>115</v>
      </c>
      <c r="E156" s="147" t="s">
        <v>261</v>
      </c>
      <c r="F156" s="148" t="s">
        <v>250</v>
      </c>
      <c r="G156" s="149" t="s">
        <v>118</v>
      </c>
      <c r="H156" s="150">
        <v>1</v>
      </c>
      <c r="I156" s="151"/>
      <c r="J156" s="152">
        <f t="shared" si="20"/>
        <v>0</v>
      </c>
      <c r="K156" s="153"/>
      <c r="L156" s="154"/>
      <c r="M156" s="155" t="s">
        <v>1</v>
      </c>
      <c r="N156" s="156" t="s">
        <v>37</v>
      </c>
      <c r="O156" s="57"/>
      <c r="P156" s="157">
        <f t="shared" si="21"/>
        <v>0</v>
      </c>
      <c r="Q156" s="157">
        <v>2.5000000000000001E-2</v>
      </c>
      <c r="R156" s="157">
        <f t="shared" si="22"/>
        <v>2.5000000000000001E-2</v>
      </c>
      <c r="S156" s="157">
        <v>0</v>
      </c>
      <c r="T156" s="158">
        <f t="shared" si="23"/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59" t="s">
        <v>148</v>
      </c>
      <c r="AT156" s="159" t="s">
        <v>115</v>
      </c>
      <c r="AU156" s="159" t="s">
        <v>78</v>
      </c>
      <c r="AY156" s="13" t="s">
        <v>111</v>
      </c>
      <c r="BE156" s="160">
        <f t="shared" si="24"/>
        <v>0</v>
      </c>
      <c r="BF156" s="160">
        <f t="shared" si="25"/>
        <v>0</v>
      </c>
      <c r="BG156" s="160">
        <f t="shared" si="26"/>
        <v>0</v>
      </c>
      <c r="BH156" s="160">
        <f t="shared" si="27"/>
        <v>0</v>
      </c>
      <c r="BI156" s="160">
        <f t="shared" si="28"/>
        <v>0</v>
      </c>
      <c r="BJ156" s="13" t="s">
        <v>78</v>
      </c>
      <c r="BK156" s="160">
        <f t="shared" si="29"/>
        <v>0</v>
      </c>
      <c r="BL156" s="13" t="s">
        <v>126</v>
      </c>
      <c r="BM156" s="159" t="s">
        <v>262</v>
      </c>
    </row>
    <row r="157" spans="1:65" s="1" customFormat="1" ht="24.2" customHeight="1">
      <c r="A157" s="28"/>
      <c r="B157" s="145"/>
      <c r="C157" s="146" t="s">
        <v>263</v>
      </c>
      <c r="D157" s="146" t="s">
        <v>115</v>
      </c>
      <c r="E157" s="147" t="s">
        <v>264</v>
      </c>
      <c r="F157" s="148" t="s">
        <v>265</v>
      </c>
      <c r="G157" s="149" t="s">
        <v>118</v>
      </c>
      <c r="H157" s="150">
        <v>1</v>
      </c>
      <c r="I157" s="151"/>
      <c r="J157" s="152">
        <f t="shared" si="20"/>
        <v>0</v>
      </c>
      <c r="K157" s="153"/>
      <c r="L157" s="154"/>
      <c r="M157" s="155" t="s">
        <v>1</v>
      </c>
      <c r="N157" s="156" t="s">
        <v>37</v>
      </c>
      <c r="O157" s="57"/>
      <c r="P157" s="157">
        <f t="shared" si="21"/>
        <v>0</v>
      </c>
      <c r="Q157" s="157">
        <v>1E-3</v>
      </c>
      <c r="R157" s="157">
        <f t="shared" si="22"/>
        <v>1E-3</v>
      </c>
      <c r="S157" s="157">
        <v>0</v>
      </c>
      <c r="T157" s="158">
        <f t="shared" si="23"/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59" t="s">
        <v>148</v>
      </c>
      <c r="AT157" s="159" t="s">
        <v>115</v>
      </c>
      <c r="AU157" s="159" t="s">
        <v>78</v>
      </c>
      <c r="AY157" s="13" t="s">
        <v>111</v>
      </c>
      <c r="BE157" s="160">
        <f t="shared" si="24"/>
        <v>0</v>
      </c>
      <c r="BF157" s="160">
        <f t="shared" si="25"/>
        <v>0</v>
      </c>
      <c r="BG157" s="160">
        <f t="shared" si="26"/>
        <v>0</v>
      </c>
      <c r="BH157" s="160">
        <f t="shared" si="27"/>
        <v>0</v>
      </c>
      <c r="BI157" s="160">
        <f t="shared" si="28"/>
        <v>0</v>
      </c>
      <c r="BJ157" s="13" t="s">
        <v>78</v>
      </c>
      <c r="BK157" s="160">
        <f t="shared" si="29"/>
        <v>0</v>
      </c>
      <c r="BL157" s="13" t="s">
        <v>126</v>
      </c>
      <c r="BM157" s="159" t="s">
        <v>266</v>
      </c>
    </row>
    <row r="158" spans="1:65" s="1" customFormat="1" ht="24.2" customHeight="1">
      <c r="A158" s="28"/>
      <c r="B158" s="145"/>
      <c r="C158" s="161" t="s">
        <v>267</v>
      </c>
      <c r="D158" s="161" t="s">
        <v>122</v>
      </c>
      <c r="E158" s="162" t="s">
        <v>268</v>
      </c>
      <c r="F158" s="163" t="s">
        <v>750</v>
      </c>
      <c r="G158" s="164" t="s">
        <v>118</v>
      </c>
      <c r="H158" s="165">
        <v>8</v>
      </c>
      <c r="I158" s="166"/>
      <c r="J158" s="167">
        <f t="shared" si="20"/>
        <v>0</v>
      </c>
      <c r="K158" s="168"/>
      <c r="L158" s="29"/>
      <c r="M158" s="169" t="s">
        <v>1</v>
      </c>
      <c r="N158" s="170" t="s">
        <v>37</v>
      </c>
      <c r="O158" s="57"/>
      <c r="P158" s="157">
        <f t="shared" si="21"/>
        <v>0</v>
      </c>
      <c r="Q158" s="157">
        <v>4.4999999999999999E-4</v>
      </c>
      <c r="R158" s="157">
        <f t="shared" si="22"/>
        <v>3.5999999999999999E-3</v>
      </c>
      <c r="S158" s="157">
        <v>0</v>
      </c>
      <c r="T158" s="158">
        <f t="shared" si="23"/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59" t="s">
        <v>126</v>
      </c>
      <c r="AT158" s="159" t="s">
        <v>122</v>
      </c>
      <c r="AU158" s="159" t="s">
        <v>78</v>
      </c>
      <c r="AY158" s="13" t="s">
        <v>111</v>
      </c>
      <c r="BE158" s="160">
        <f t="shared" si="24"/>
        <v>0</v>
      </c>
      <c r="BF158" s="160">
        <f t="shared" si="25"/>
        <v>0</v>
      </c>
      <c r="BG158" s="160">
        <f t="shared" si="26"/>
        <v>0</v>
      </c>
      <c r="BH158" s="160">
        <f t="shared" si="27"/>
        <v>0</v>
      </c>
      <c r="BI158" s="160">
        <f t="shared" si="28"/>
        <v>0</v>
      </c>
      <c r="BJ158" s="13" t="s">
        <v>78</v>
      </c>
      <c r="BK158" s="160">
        <f t="shared" si="29"/>
        <v>0</v>
      </c>
      <c r="BL158" s="13" t="s">
        <v>126</v>
      </c>
      <c r="BM158" s="159" t="s">
        <v>269</v>
      </c>
    </row>
    <row r="159" spans="1:65" s="1" customFormat="1" ht="44.25" customHeight="1">
      <c r="A159" s="28"/>
      <c r="B159" s="145"/>
      <c r="C159" s="146" t="s">
        <v>270</v>
      </c>
      <c r="D159" s="146" t="s">
        <v>115</v>
      </c>
      <c r="E159" s="147" t="s">
        <v>271</v>
      </c>
      <c r="F159" s="148" t="s">
        <v>751</v>
      </c>
      <c r="G159" s="149" t="s">
        <v>118</v>
      </c>
      <c r="H159" s="150">
        <v>8</v>
      </c>
      <c r="I159" s="151"/>
      <c r="J159" s="152">
        <f t="shared" si="20"/>
        <v>0</v>
      </c>
      <c r="K159" s="153"/>
      <c r="L159" s="154"/>
      <c r="M159" s="155" t="s">
        <v>1</v>
      </c>
      <c r="N159" s="156" t="s">
        <v>37</v>
      </c>
      <c r="O159" s="57"/>
      <c r="P159" s="157">
        <f t="shared" si="21"/>
        <v>0</v>
      </c>
      <c r="Q159" s="157">
        <v>1.4999999999999999E-2</v>
      </c>
      <c r="R159" s="157">
        <f t="shared" si="22"/>
        <v>0.12</v>
      </c>
      <c r="S159" s="157">
        <v>0</v>
      </c>
      <c r="T159" s="158">
        <f t="shared" si="23"/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59" t="s">
        <v>148</v>
      </c>
      <c r="AT159" s="159" t="s">
        <v>115</v>
      </c>
      <c r="AU159" s="159" t="s">
        <v>78</v>
      </c>
      <c r="AY159" s="13" t="s">
        <v>111</v>
      </c>
      <c r="BE159" s="160">
        <f t="shared" si="24"/>
        <v>0</v>
      </c>
      <c r="BF159" s="160">
        <f t="shared" si="25"/>
        <v>0</v>
      </c>
      <c r="BG159" s="160">
        <f t="shared" si="26"/>
        <v>0</v>
      </c>
      <c r="BH159" s="160">
        <f t="shared" si="27"/>
        <v>0</v>
      </c>
      <c r="BI159" s="160">
        <f t="shared" si="28"/>
        <v>0</v>
      </c>
      <c r="BJ159" s="13" t="s">
        <v>78</v>
      </c>
      <c r="BK159" s="160">
        <f t="shared" si="29"/>
        <v>0</v>
      </c>
      <c r="BL159" s="13" t="s">
        <v>126</v>
      </c>
      <c r="BM159" s="159" t="s">
        <v>272</v>
      </c>
    </row>
    <row r="160" spans="1:65" s="1" customFormat="1" ht="44.25" customHeight="1">
      <c r="A160" s="28"/>
      <c r="B160" s="145"/>
      <c r="C160" s="161" t="s">
        <v>273</v>
      </c>
      <c r="D160" s="161" t="s">
        <v>122</v>
      </c>
      <c r="E160" s="162" t="s">
        <v>274</v>
      </c>
      <c r="F160" s="163" t="s">
        <v>748</v>
      </c>
      <c r="G160" s="164" t="s">
        <v>118</v>
      </c>
      <c r="H160" s="165">
        <v>3</v>
      </c>
      <c r="I160" s="166"/>
      <c r="J160" s="167">
        <f t="shared" si="20"/>
        <v>0</v>
      </c>
      <c r="K160" s="168"/>
      <c r="L160" s="29"/>
      <c r="M160" s="169" t="s">
        <v>1</v>
      </c>
      <c r="N160" s="170" t="s">
        <v>37</v>
      </c>
      <c r="O160" s="57"/>
      <c r="P160" s="157">
        <f t="shared" si="21"/>
        <v>0</v>
      </c>
      <c r="Q160" s="157">
        <v>0</v>
      </c>
      <c r="R160" s="157">
        <f t="shared" si="22"/>
        <v>0</v>
      </c>
      <c r="S160" s="157">
        <v>0</v>
      </c>
      <c r="T160" s="158">
        <f t="shared" si="23"/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59" t="s">
        <v>126</v>
      </c>
      <c r="AT160" s="159" t="s">
        <v>122</v>
      </c>
      <c r="AU160" s="159" t="s">
        <v>78</v>
      </c>
      <c r="AY160" s="13" t="s">
        <v>111</v>
      </c>
      <c r="BE160" s="160">
        <f t="shared" si="24"/>
        <v>0</v>
      </c>
      <c r="BF160" s="160">
        <f t="shared" si="25"/>
        <v>0</v>
      </c>
      <c r="BG160" s="160">
        <f t="shared" si="26"/>
        <v>0</v>
      </c>
      <c r="BH160" s="160">
        <f t="shared" si="27"/>
        <v>0</v>
      </c>
      <c r="BI160" s="160">
        <f t="shared" si="28"/>
        <v>0</v>
      </c>
      <c r="BJ160" s="13" t="s">
        <v>78</v>
      </c>
      <c r="BK160" s="160">
        <f t="shared" si="29"/>
        <v>0</v>
      </c>
      <c r="BL160" s="13" t="s">
        <v>126</v>
      </c>
      <c r="BM160" s="159" t="s">
        <v>275</v>
      </c>
    </row>
    <row r="161" spans="1:65" s="1" customFormat="1" ht="37.9" customHeight="1">
      <c r="A161" s="28"/>
      <c r="B161" s="145"/>
      <c r="C161" s="146" t="s">
        <v>276</v>
      </c>
      <c r="D161" s="146" t="s">
        <v>115</v>
      </c>
      <c r="E161" s="147" t="s">
        <v>277</v>
      </c>
      <c r="F161" s="148" t="s">
        <v>278</v>
      </c>
      <c r="G161" s="149" t="s">
        <v>118</v>
      </c>
      <c r="H161" s="150">
        <v>1</v>
      </c>
      <c r="I161" s="151"/>
      <c r="J161" s="152">
        <f t="shared" si="20"/>
        <v>0</v>
      </c>
      <c r="K161" s="153"/>
      <c r="L161" s="154"/>
      <c r="M161" s="155" t="s">
        <v>1</v>
      </c>
      <c r="N161" s="156" t="s">
        <v>37</v>
      </c>
      <c r="O161" s="57"/>
      <c r="P161" s="157">
        <f t="shared" si="21"/>
        <v>0</v>
      </c>
      <c r="Q161" s="157">
        <v>3.7999999999999999E-2</v>
      </c>
      <c r="R161" s="157">
        <f t="shared" si="22"/>
        <v>3.7999999999999999E-2</v>
      </c>
      <c r="S161" s="157">
        <v>0</v>
      </c>
      <c r="T161" s="158">
        <f t="shared" si="23"/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59" t="s">
        <v>148</v>
      </c>
      <c r="AT161" s="159" t="s">
        <v>115</v>
      </c>
      <c r="AU161" s="159" t="s">
        <v>78</v>
      </c>
      <c r="AY161" s="13" t="s">
        <v>111</v>
      </c>
      <c r="BE161" s="160">
        <f t="shared" si="24"/>
        <v>0</v>
      </c>
      <c r="BF161" s="160">
        <f t="shared" si="25"/>
        <v>0</v>
      </c>
      <c r="BG161" s="160">
        <f t="shared" si="26"/>
        <v>0</v>
      </c>
      <c r="BH161" s="160">
        <f t="shared" si="27"/>
        <v>0</v>
      </c>
      <c r="BI161" s="160">
        <f t="shared" si="28"/>
        <v>0</v>
      </c>
      <c r="BJ161" s="13" t="s">
        <v>78</v>
      </c>
      <c r="BK161" s="160">
        <f t="shared" si="29"/>
        <v>0</v>
      </c>
      <c r="BL161" s="13" t="s">
        <v>126</v>
      </c>
      <c r="BM161" s="159" t="s">
        <v>279</v>
      </c>
    </row>
    <row r="162" spans="1:65" s="1" customFormat="1" ht="37.9" customHeight="1">
      <c r="A162" s="28"/>
      <c r="B162" s="145"/>
      <c r="C162" s="146" t="s">
        <v>280</v>
      </c>
      <c r="D162" s="146" t="s">
        <v>115</v>
      </c>
      <c r="E162" s="147" t="s">
        <v>281</v>
      </c>
      <c r="F162" s="148" t="s">
        <v>282</v>
      </c>
      <c r="G162" s="149" t="s">
        <v>118</v>
      </c>
      <c r="H162" s="150">
        <v>2</v>
      </c>
      <c r="I162" s="151"/>
      <c r="J162" s="152">
        <f t="shared" si="20"/>
        <v>0</v>
      </c>
      <c r="K162" s="153"/>
      <c r="L162" s="154"/>
      <c r="M162" s="155" t="s">
        <v>1</v>
      </c>
      <c r="N162" s="156" t="s">
        <v>37</v>
      </c>
      <c r="O162" s="57"/>
      <c r="P162" s="157">
        <f t="shared" si="21"/>
        <v>0</v>
      </c>
      <c r="Q162" s="157">
        <v>3.7999999999999999E-2</v>
      </c>
      <c r="R162" s="157">
        <f t="shared" si="22"/>
        <v>7.5999999999999998E-2</v>
      </c>
      <c r="S162" s="157">
        <v>0</v>
      </c>
      <c r="T162" s="158">
        <f t="shared" si="23"/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59" t="s">
        <v>148</v>
      </c>
      <c r="AT162" s="159" t="s">
        <v>115</v>
      </c>
      <c r="AU162" s="159" t="s">
        <v>78</v>
      </c>
      <c r="AY162" s="13" t="s">
        <v>111</v>
      </c>
      <c r="BE162" s="160">
        <f t="shared" si="24"/>
        <v>0</v>
      </c>
      <c r="BF162" s="160">
        <f t="shared" si="25"/>
        <v>0</v>
      </c>
      <c r="BG162" s="160">
        <f t="shared" si="26"/>
        <v>0</v>
      </c>
      <c r="BH162" s="160">
        <f t="shared" si="27"/>
        <v>0</v>
      </c>
      <c r="BI162" s="160">
        <f t="shared" si="28"/>
        <v>0</v>
      </c>
      <c r="BJ162" s="13" t="s">
        <v>78</v>
      </c>
      <c r="BK162" s="160">
        <f t="shared" si="29"/>
        <v>0</v>
      </c>
      <c r="BL162" s="13" t="s">
        <v>126</v>
      </c>
      <c r="BM162" s="159" t="s">
        <v>283</v>
      </c>
    </row>
    <row r="163" spans="1:65" s="1" customFormat="1" ht="24.2" customHeight="1">
      <c r="A163" s="28"/>
      <c r="B163" s="145"/>
      <c r="C163" s="161" t="s">
        <v>284</v>
      </c>
      <c r="D163" s="161" t="s">
        <v>122</v>
      </c>
      <c r="E163" s="162" t="s">
        <v>285</v>
      </c>
      <c r="F163" s="163" t="s">
        <v>749</v>
      </c>
      <c r="G163" s="164" t="s">
        <v>118</v>
      </c>
      <c r="H163" s="165">
        <v>3</v>
      </c>
      <c r="I163" s="166"/>
      <c r="J163" s="167">
        <f t="shared" si="20"/>
        <v>0</v>
      </c>
      <c r="K163" s="168"/>
      <c r="L163" s="29"/>
      <c r="M163" s="169" t="s">
        <v>1</v>
      </c>
      <c r="N163" s="170" t="s">
        <v>37</v>
      </c>
      <c r="O163" s="57"/>
      <c r="P163" s="157">
        <f t="shared" si="21"/>
        <v>0</v>
      </c>
      <c r="Q163" s="157">
        <v>1.1999999999999999E-3</v>
      </c>
      <c r="R163" s="157">
        <f t="shared" si="22"/>
        <v>3.5999999999999999E-3</v>
      </c>
      <c r="S163" s="157">
        <v>0</v>
      </c>
      <c r="T163" s="158">
        <f t="shared" si="23"/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59" t="s">
        <v>126</v>
      </c>
      <c r="AT163" s="159" t="s">
        <v>122</v>
      </c>
      <c r="AU163" s="159" t="s">
        <v>78</v>
      </c>
      <c r="AY163" s="13" t="s">
        <v>111</v>
      </c>
      <c r="BE163" s="160">
        <f t="shared" si="24"/>
        <v>0</v>
      </c>
      <c r="BF163" s="160">
        <f t="shared" si="25"/>
        <v>0</v>
      </c>
      <c r="BG163" s="160">
        <f t="shared" si="26"/>
        <v>0</v>
      </c>
      <c r="BH163" s="160">
        <f t="shared" si="27"/>
        <v>0</v>
      </c>
      <c r="BI163" s="160">
        <f t="shared" si="28"/>
        <v>0</v>
      </c>
      <c r="BJ163" s="13" t="s">
        <v>78</v>
      </c>
      <c r="BK163" s="160">
        <f t="shared" si="29"/>
        <v>0</v>
      </c>
      <c r="BL163" s="13" t="s">
        <v>126</v>
      </c>
      <c r="BM163" s="159" t="s">
        <v>286</v>
      </c>
    </row>
    <row r="164" spans="1:65" s="1" customFormat="1" ht="24.2" customHeight="1">
      <c r="A164" s="28"/>
      <c r="B164" s="145"/>
      <c r="C164" s="146" t="s">
        <v>287</v>
      </c>
      <c r="D164" s="146" t="s">
        <v>115</v>
      </c>
      <c r="E164" s="147" t="s">
        <v>288</v>
      </c>
      <c r="F164" s="148" t="s">
        <v>289</v>
      </c>
      <c r="G164" s="149" t="s">
        <v>118</v>
      </c>
      <c r="H164" s="150">
        <v>2</v>
      </c>
      <c r="I164" s="151"/>
      <c r="J164" s="152">
        <f t="shared" si="20"/>
        <v>0</v>
      </c>
      <c r="K164" s="153"/>
      <c r="L164" s="154"/>
      <c r="M164" s="155" t="s">
        <v>1</v>
      </c>
      <c r="N164" s="156" t="s">
        <v>37</v>
      </c>
      <c r="O164" s="57"/>
      <c r="P164" s="157">
        <f t="shared" si="21"/>
        <v>0</v>
      </c>
      <c r="Q164" s="157">
        <v>1.0999999999999999E-2</v>
      </c>
      <c r="R164" s="157">
        <f t="shared" si="22"/>
        <v>2.1999999999999999E-2</v>
      </c>
      <c r="S164" s="157">
        <v>0</v>
      </c>
      <c r="T164" s="158">
        <f t="shared" si="23"/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59" t="s">
        <v>148</v>
      </c>
      <c r="AT164" s="159" t="s">
        <v>115</v>
      </c>
      <c r="AU164" s="159" t="s">
        <v>78</v>
      </c>
      <c r="AY164" s="13" t="s">
        <v>111</v>
      </c>
      <c r="BE164" s="160">
        <f t="shared" si="24"/>
        <v>0</v>
      </c>
      <c r="BF164" s="160">
        <f t="shared" si="25"/>
        <v>0</v>
      </c>
      <c r="BG164" s="160">
        <f t="shared" si="26"/>
        <v>0</v>
      </c>
      <c r="BH164" s="160">
        <f t="shared" si="27"/>
        <v>0</v>
      </c>
      <c r="BI164" s="160">
        <f t="shared" si="28"/>
        <v>0</v>
      </c>
      <c r="BJ164" s="13" t="s">
        <v>78</v>
      </c>
      <c r="BK164" s="160">
        <f t="shared" si="29"/>
        <v>0</v>
      </c>
      <c r="BL164" s="13" t="s">
        <v>126</v>
      </c>
      <c r="BM164" s="159" t="s">
        <v>290</v>
      </c>
    </row>
    <row r="165" spans="1:65" s="1" customFormat="1" ht="24.2" customHeight="1">
      <c r="A165" s="28"/>
      <c r="B165" s="145"/>
      <c r="C165" s="146" t="s">
        <v>291</v>
      </c>
      <c r="D165" s="146" t="s">
        <v>115</v>
      </c>
      <c r="E165" s="147" t="s">
        <v>292</v>
      </c>
      <c r="F165" s="148" t="s">
        <v>293</v>
      </c>
      <c r="G165" s="149" t="s">
        <v>118</v>
      </c>
      <c r="H165" s="150">
        <v>1</v>
      </c>
      <c r="I165" s="151"/>
      <c r="J165" s="152">
        <f t="shared" si="20"/>
        <v>0</v>
      </c>
      <c r="K165" s="153"/>
      <c r="L165" s="154"/>
      <c r="M165" s="155" t="s">
        <v>1</v>
      </c>
      <c r="N165" s="156" t="s">
        <v>37</v>
      </c>
      <c r="O165" s="57"/>
      <c r="P165" s="157">
        <f t="shared" si="21"/>
        <v>0</v>
      </c>
      <c r="Q165" s="157">
        <v>1.2E-2</v>
      </c>
      <c r="R165" s="157">
        <f t="shared" si="22"/>
        <v>1.2E-2</v>
      </c>
      <c r="S165" s="157">
        <v>0</v>
      </c>
      <c r="T165" s="158">
        <f t="shared" si="23"/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59" t="s">
        <v>148</v>
      </c>
      <c r="AT165" s="159" t="s">
        <v>115</v>
      </c>
      <c r="AU165" s="159" t="s">
        <v>78</v>
      </c>
      <c r="AY165" s="13" t="s">
        <v>111</v>
      </c>
      <c r="BE165" s="160">
        <f t="shared" si="24"/>
        <v>0</v>
      </c>
      <c r="BF165" s="160">
        <f t="shared" si="25"/>
        <v>0</v>
      </c>
      <c r="BG165" s="160">
        <f t="shared" si="26"/>
        <v>0</v>
      </c>
      <c r="BH165" s="160">
        <f t="shared" si="27"/>
        <v>0</v>
      </c>
      <c r="BI165" s="160">
        <f t="shared" si="28"/>
        <v>0</v>
      </c>
      <c r="BJ165" s="13" t="s">
        <v>78</v>
      </c>
      <c r="BK165" s="160">
        <f t="shared" si="29"/>
        <v>0</v>
      </c>
      <c r="BL165" s="13" t="s">
        <v>126</v>
      </c>
      <c r="BM165" s="159" t="s">
        <v>294</v>
      </c>
    </row>
    <row r="166" spans="1:65" s="1" customFormat="1" ht="33" customHeight="1">
      <c r="A166" s="28"/>
      <c r="B166" s="145"/>
      <c r="C166" s="161" t="s">
        <v>295</v>
      </c>
      <c r="D166" s="161" t="s">
        <v>122</v>
      </c>
      <c r="E166" s="162" t="s">
        <v>296</v>
      </c>
      <c r="F166" s="163" t="s">
        <v>297</v>
      </c>
      <c r="G166" s="164" t="s">
        <v>118</v>
      </c>
      <c r="H166" s="165">
        <v>1</v>
      </c>
      <c r="I166" s="166"/>
      <c r="J166" s="167">
        <f t="shared" si="20"/>
        <v>0</v>
      </c>
      <c r="K166" s="168"/>
      <c r="L166" s="29"/>
      <c r="M166" s="169" t="s">
        <v>1</v>
      </c>
      <c r="N166" s="170" t="s">
        <v>37</v>
      </c>
      <c r="O166" s="57"/>
      <c r="P166" s="157">
        <f t="shared" si="21"/>
        <v>0</v>
      </c>
      <c r="Q166" s="157">
        <v>0</v>
      </c>
      <c r="R166" s="157">
        <f t="shared" si="22"/>
        <v>0</v>
      </c>
      <c r="S166" s="157">
        <v>0</v>
      </c>
      <c r="T166" s="158">
        <f t="shared" si="23"/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59" t="s">
        <v>126</v>
      </c>
      <c r="AT166" s="159" t="s">
        <v>122</v>
      </c>
      <c r="AU166" s="159" t="s">
        <v>78</v>
      </c>
      <c r="AY166" s="13" t="s">
        <v>111</v>
      </c>
      <c r="BE166" s="160">
        <f t="shared" si="24"/>
        <v>0</v>
      </c>
      <c r="BF166" s="160">
        <f t="shared" si="25"/>
        <v>0</v>
      </c>
      <c r="BG166" s="160">
        <f t="shared" si="26"/>
        <v>0</v>
      </c>
      <c r="BH166" s="160">
        <f t="shared" si="27"/>
        <v>0</v>
      </c>
      <c r="BI166" s="160">
        <f t="shared" si="28"/>
        <v>0</v>
      </c>
      <c r="BJ166" s="13" t="s">
        <v>78</v>
      </c>
      <c r="BK166" s="160">
        <f t="shared" si="29"/>
        <v>0</v>
      </c>
      <c r="BL166" s="13" t="s">
        <v>126</v>
      </c>
      <c r="BM166" s="159" t="s">
        <v>298</v>
      </c>
    </row>
    <row r="167" spans="1:65" s="1" customFormat="1" ht="44.25" customHeight="1">
      <c r="A167" s="28"/>
      <c r="B167" s="145"/>
      <c r="C167" s="146" t="s">
        <v>299</v>
      </c>
      <c r="D167" s="146" t="s">
        <v>115</v>
      </c>
      <c r="E167" s="147" t="s">
        <v>300</v>
      </c>
      <c r="F167" s="148" t="s">
        <v>301</v>
      </c>
      <c r="G167" s="149" t="s">
        <v>118</v>
      </c>
      <c r="H167" s="150">
        <v>1</v>
      </c>
      <c r="I167" s="151"/>
      <c r="J167" s="152">
        <f t="shared" si="20"/>
        <v>0</v>
      </c>
      <c r="K167" s="153"/>
      <c r="L167" s="154"/>
      <c r="M167" s="171" t="s">
        <v>1</v>
      </c>
      <c r="N167" s="172" t="s">
        <v>37</v>
      </c>
      <c r="O167" s="173"/>
      <c r="P167" s="174">
        <f t="shared" si="21"/>
        <v>0</v>
      </c>
      <c r="Q167" s="174">
        <v>5.5E-2</v>
      </c>
      <c r="R167" s="174">
        <f t="shared" si="22"/>
        <v>5.5E-2</v>
      </c>
      <c r="S167" s="174">
        <v>0</v>
      </c>
      <c r="T167" s="175">
        <f t="shared" si="23"/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59" t="s">
        <v>148</v>
      </c>
      <c r="AT167" s="159" t="s">
        <v>115</v>
      </c>
      <c r="AU167" s="159" t="s">
        <v>78</v>
      </c>
      <c r="AY167" s="13" t="s">
        <v>111</v>
      </c>
      <c r="BE167" s="160">
        <f t="shared" si="24"/>
        <v>0</v>
      </c>
      <c r="BF167" s="160">
        <f t="shared" si="25"/>
        <v>0</v>
      </c>
      <c r="BG167" s="160">
        <f t="shared" si="26"/>
        <v>0</v>
      </c>
      <c r="BH167" s="160">
        <f t="shared" si="27"/>
        <v>0</v>
      </c>
      <c r="BI167" s="160">
        <f t="shared" si="28"/>
        <v>0</v>
      </c>
      <c r="BJ167" s="13" t="s">
        <v>78</v>
      </c>
      <c r="BK167" s="160">
        <f t="shared" si="29"/>
        <v>0</v>
      </c>
      <c r="BL167" s="13" t="s">
        <v>126</v>
      </c>
      <c r="BM167" s="159" t="s">
        <v>302</v>
      </c>
    </row>
    <row r="168" spans="1:65" s="1" customFormat="1" ht="6.95" customHeight="1">
      <c r="A168" s="28"/>
      <c r="B168" s="46"/>
      <c r="C168" s="47"/>
      <c r="D168" s="47"/>
      <c r="E168" s="47"/>
      <c r="F168" s="47"/>
      <c r="G168" s="47"/>
      <c r="H168" s="47"/>
      <c r="I168" s="47"/>
      <c r="J168" s="47"/>
      <c r="K168" s="47"/>
      <c r="L168" s="29"/>
      <c r="M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</row>
  </sheetData>
  <autoFilter ref="C115:K167"/>
  <mergeCells count="6">
    <mergeCell ref="E108:H108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0"/>
  <sheetViews>
    <sheetView showGridLines="0" topLeftCell="A185" workbookViewId="0">
      <selection activeCell="J12" sqref="J1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>
      <c r="L2" s="179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3" t="s">
        <v>80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1:46" ht="24.95" customHeight="1">
      <c r="B4" s="16"/>
      <c r="D4" s="17" t="s">
        <v>87</v>
      </c>
      <c r="L4" s="16"/>
      <c r="M4" s="91" t="s">
        <v>9</v>
      </c>
      <c r="AT4" s="13" t="s">
        <v>3</v>
      </c>
    </row>
    <row r="5" spans="1:46" ht="6.95" customHeight="1">
      <c r="B5" s="16"/>
      <c r="L5" s="16"/>
    </row>
    <row r="6" spans="1:46" ht="12" customHeight="1">
      <c r="B6" s="16"/>
      <c r="D6" s="23" t="s">
        <v>15</v>
      </c>
      <c r="L6" s="16"/>
    </row>
    <row r="7" spans="1:46" ht="16.5" customHeight="1">
      <c r="B7" s="16"/>
      <c r="E7" s="223" t="str">
        <f>'Rekapitulácia stavby'!K6</f>
        <v>MsÚ Pezinok - Klientské centrum -  stavebné práce</v>
      </c>
      <c r="F7" s="224"/>
      <c r="G7" s="224"/>
      <c r="H7" s="224"/>
      <c r="L7" s="16"/>
    </row>
    <row r="8" spans="1:46" s="1" customFormat="1" ht="12" customHeight="1">
      <c r="A8" s="28"/>
      <c r="B8" s="29"/>
      <c r="C8" s="28"/>
      <c r="D8" s="23" t="s">
        <v>303</v>
      </c>
      <c r="E8" s="28"/>
      <c r="F8" s="28"/>
      <c r="G8" s="28"/>
      <c r="H8" s="28"/>
      <c r="I8" s="28"/>
      <c r="J8" s="28"/>
      <c r="K8" s="28"/>
      <c r="L8" s="41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1" customFormat="1" ht="16.5" customHeight="1">
      <c r="A9" s="28"/>
      <c r="B9" s="29"/>
      <c r="C9" s="28"/>
      <c r="D9" s="28"/>
      <c r="E9" s="204" t="s">
        <v>304</v>
      </c>
      <c r="F9" s="221"/>
      <c r="G9" s="221"/>
      <c r="H9" s="221"/>
      <c r="I9" s="28"/>
      <c r="J9" s="28"/>
      <c r="K9" s="28"/>
      <c r="L9" s="41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1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1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1" customFormat="1" ht="12" customHeight="1">
      <c r="A11" s="28"/>
      <c r="B11" s="29"/>
      <c r="C11" s="28"/>
      <c r="D11" s="23" t="s">
        <v>17</v>
      </c>
      <c r="E11" s="28"/>
      <c r="F11" s="21" t="s">
        <v>1</v>
      </c>
      <c r="G11" s="28"/>
      <c r="H11" s="28"/>
      <c r="I11" s="23" t="s">
        <v>18</v>
      </c>
      <c r="J11" s="21" t="s">
        <v>1</v>
      </c>
      <c r="K11" s="28"/>
      <c r="L11" s="41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1" customFormat="1" ht="12" customHeight="1">
      <c r="A12" s="28"/>
      <c r="B12" s="29"/>
      <c r="C12" s="28"/>
      <c r="D12" s="23" t="s">
        <v>19</v>
      </c>
      <c r="E12" s="28"/>
      <c r="F12" s="21" t="s">
        <v>20</v>
      </c>
      <c r="G12" s="28"/>
      <c r="H12" s="28"/>
      <c r="I12" s="23" t="s">
        <v>21</v>
      </c>
      <c r="J12" s="54"/>
      <c r="K12" s="28"/>
      <c r="L12" s="41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1" customFormat="1" ht="10.9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1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1" customFormat="1" ht="12" customHeight="1">
      <c r="A14" s="28"/>
      <c r="B14" s="29"/>
      <c r="C14" s="28"/>
      <c r="D14" s="23" t="s">
        <v>22</v>
      </c>
      <c r="E14" s="28"/>
      <c r="F14" s="28"/>
      <c r="G14" s="28"/>
      <c r="H14" s="28"/>
      <c r="I14" s="23" t="s">
        <v>23</v>
      </c>
      <c r="J14" s="21" t="str">
        <f>IF('Rekapitulácia stavby'!AN10="","",'Rekapitulácia stavby'!AN10)</f>
        <v/>
      </c>
      <c r="K14" s="28"/>
      <c r="L14" s="41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1" customFormat="1" ht="18" customHeight="1">
      <c r="A15" s="28"/>
      <c r="B15" s="29"/>
      <c r="C15" s="28"/>
      <c r="D15" s="28"/>
      <c r="E15" s="21" t="str">
        <f>IF('Rekapitulácia stavby'!E11="","",'Rekapitulácia stavby'!E11)</f>
        <v xml:space="preserve"> </v>
      </c>
      <c r="F15" s="28"/>
      <c r="G15" s="28"/>
      <c r="H15" s="28"/>
      <c r="I15" s="23" t="s">
        <v>24</v>
      </c>
      <c r="J15" s="21" t="str">
        <f>IF('Rekapitulácia stavby'!AN11="","",'Rekapitulácia stavby'!AN11)</f>
        <v/>
      </c>
      <c r="K15" s="28"/>
      <c r="L15" s="41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1" customFormat="1" ht="6.95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1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1" customFormat="1" ht="12" customHeight="1">
      <c r="A17" s="28"/>
      <c r="B17" s="29"/>
      <c r="C17" s="28"/>
      <c r="D17" s="23" t="s">
        <v>25</v>
      </c>
      <c r="E17" s="28"/>
      <c r="F17" s="28"/>
      <c r="G17" s="28"/>
      <c r="H17" s="28"/>
      <c r="I17" s="23" t="s">
        <v>23</v>
      </c>
      <c r="J17" s="24" t="str">
        <f>'Rekapitulácia stavby'!AN13</f>
        <v>Vyplň údaj</v>
      </c>
      <c r="K17" s="28"/>
      <c r="L17" s="41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1" customFormat="1" ht="18" customHeight="1">
      <c r="A18" s="28"/>
      <c r="B18" s="29"/>
      <c r="C18" s="28"/>
      <c r="D18" s="28"/>
      <c r="E18" s="222" t="str">
        <f>'Rekapitulácia stavby'!E14</f>
        <v>Vyplň údaj</v>
      </c>
      <c r="F18" s="194"/>
      <c r="G18" s="194"/>
      <c r="H18" s="194"/>
      <c r="I18" s="23" t="s">
        <v>24</v>
      </c>
      <c r="J18" s="24" t="str">
        <f>'Rekapitulácia stavby'!AN14</f>
        <v>Vyplň údaj</v>
      </c>
      <c r="K18" s="28"/>
      <c r="L18" s="41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1" customFormat="1" ht="6.95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1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1" customFormat="1" ht="12" customHeight="1">
      <c r="A20" s="28"/>
      <c r="B20" s="29"/>
      <c r="C20" s="28"/>
      <c r="D20" s="23" t="s">
        <v>27</v>
      </c>
      <c r="E20" s="28"/>
      <c r="F20" s="28"/>
      <c r="G20" s="28"/>
      <c r="H20" s="28"/>
      <c r="I20" s="23" t="s">
        <v>23</v>
      </c>
      <c r="J20" s="21" t="str">
        <f>IF('Rekapitulácia stavby'!AN16="","",'Rekapitulácia stavby'!AN16)</f>
        <v/>
      </c>
      <c r="K20" s="28"/>
      <c r="L20" s="41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1" customFormat="1" ht="18" customHeight="1">
      <c r="A21" s="28"/>
      <c r="B21" s="29"/>
      <c r="C21" s="28"/>
      <c r="D21" s="28"/>
      <c r="E21" s="21" t="str">
        <f>IF('Rekapitulácia stavby'!E17="","",'Rekapitulácia stavby'!E17)</f>
        <v xml:space="preserve"> </v>
      </c>
      <c r="F21" s="28"/>
      <c r="G21" s="28"/>
      <c r="H21" s="28"/>
      <c r="I21" s="23" t="s">
        <v>24</v>
      </c>
      <c r="J21" s="21" t="str">
        <f>IF('Rekapitulácia stavby'!AN17="","",'Rekapitulácia stavby'!AN17)</f>
        <v/>
      </c>
      <c r="K21" s="28"/>
      <c r="L21" s="41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1" customFormat="1" ht="6.95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1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1" customFormat="1" ht="12" customHeight="1">
      <c r="A23" s="28"/>
      <c r="B23" s="29"/>
      <c r="C23" s="28"/>
      <c r="D23" s="23" t="s">
        <v>29</v>
      </c>
      <c r="E23" s="28"/>
      <c r="F23" s="28"/>
      <c r="G23" s="28"/>
      <c r="H23" s="28"/>
      <c r="I23" s="23" t="s">
        <v>23</v>
      </c>
      <c r="J23" s="21" t="str">
        <f>IF('Rekapitulácia stavby'!AN19="","",'Rekapitulácia stavby'!AN19)</f>
        <v/>
      </c>
      <c r="K23" s="28"/>
      <c r="L23" s="41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1" customFormat="1" ht="18" customHeight="1">
      <c r="A24" s="28"/>
      <c r="B24" s="29"/>
      <c r="C24" s="28"/>
      <c r="D24" s="28"/>
      <c r="E24" s="21" t="str">
        <f>IF('Rekapitulácia stavby'!E20="","",'Rekapitulácia stavby'!E20)</f>
        <v xml:space="preserve"> </v>
      </c>
      <c r="F24" s="28"/>
      <c r="G24" s="28"/>
      <c r="H24" s="28"/>
      <c r="I24" s="23" t="s">
        <v>24</v>
      </c>
      <c r="J24" s="21" t="str">
        <f>IF('Rekapitulácia stavby'!AN20="","",'Rekapitulácia stavby'!AN20)</f>
        <v/>
      </c>
      <c r="K24" s="28"/>
      <c r="L24" s="41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1" customFormat="1" ht="6.95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1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1" customFormat="1" ht="12" customHeight="1">
      <c r="A26" s="28"/>
      <c r="B26" s="29"/>
      <c r="C26" s="28"/>
      <c r="D26" s="23" t="s">
        <v>30</v>
      </c>
      <c r="E26" s="28"/>
      <c r="F26" s="28"/>
      <c r="G26" s="28"/>
      <c r="H26" s="28"/>
      <c r="I26" s="28"/>
      <c r="J26" s="28"/>
      <c r="K26" s="28"/>
      <c r="L26" s="41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7" customFormat="1" ht="16.5" customHeight="1">
      <c r="A27" s="92"/>
      <c r="B27" s="93"/>
      <c r="C27" s="92"/>
      <c r="D27" s="92"/>
      <c r="E27" s="198" t="s">
        <v>1</v>
      </c>
      <c r="F27" s="198"/>
      <c r="G27" s="198"/>
      <c r="H27" s="198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1" customFormat="1" ht="6.95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1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1" customFormat="1" ht="6.95" customHeight="1">
      <c r="A29" s="28"/>
      <c r="B29" s="29"/>
      <c r="C29" s="28"/>
      <c r="D29" s="65"/>
      <c r="E29" s="65"/>
      <c r="F29" s="65"/>
      <c r="G29" s="65"/>
      <c r="H29" s="65"/>
      <c r="I29" s="65"/>
      <c r="J29" s="65"/>
      <c r="K29" s="65"/>
      <c r="L29" s="41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1" customFormat="1" ht="25.35" customHeight="1">
      <c r="A30" s="28"/>
      <c r="B30" s="29"/>
      <c r="C30" s="28"/>
      <c r="D30" s="95" t="s">
        <v>31</v>
      </c>
      <c r="E30" s="28"/>
      <c r="F30" s="28"/>
      <c r="G30" s="28"/>
      <c r="H30" s="28"/>
      <c r="I30" s="28"/>
      <c r="J30" s="70">
        <f>ROUND(J118, 2)</f>
        <v>0</v>
      </c>
      <c r="K30" s="28"/>
      <c r="L30" s="41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1" customFormat="1" ht="6.95" customHeight="1">
      <c r="A31" s="28"/>
      <c r="B31" s="29"/>
      <c r="C31" s="28"/>
      <c r="D31" s="65"/>
      <c r="E31" s="65"/>
      <c r="F31" s="65"/>
      <c r="G31" s="65"/>
      <c r="H31" s="65"/>
      <c r="I31" s="65"/>
      <c r="J31" s="65"/>
      <c r="K31" s="65"/>
      <c r="L31" s="41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1" customFormat="1" ht="14.45" customHeight="1">
      <c r="A32" s="28"/>
      <c r="B32" s="29"/>
      <c r="C32" s="28"/>
      <c r="D32" s="28"/>
      <c r="E32" s="28"/>
      <c r="F32" s="32" t="s">
        <v>33</v>
      </c>
      <c r="G32" s="28"/>
      <c r="H32" s="28"/>
      <c r="I32" s="32" t="s">
        <v>32</v>
      </c>
      <c r="J32" s="32" t="s">
        <v>34</v>
      </c>
      <c r="K32" s="28"/>
      <c r="L32" s="41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1" customFormat="1" ht="14.45" customHeight="1">
      <c r="A33" s="28"/>
      <c r="B33" s="29"/>
      <c r="C33" s="28"/>
      <c r="D33" s="96" t="s">
        <v>35</v>
      </c>
      <c r="E33" s="34" t="s">
        <v>36</v>
      </c>
      <c r="F33" s="97">
        <f>ROUND((SUM(BE118:BE199)),  2)</f>
        <v>0</v>
      </c>
      <c r="G33" s="98"/>
      <c r="H33" s="98"/>
      <c r="I33" s="99">
        <v>0.2</v>
      </c>
      <c r="J33" s="97">
        <f>ROUND(((SUM(BE118:BE199))*I33),  2)</f>
        <v>0</v>
      </c>
      <c r="K33" s="28"/>
      <c r="L33" s="41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1" customFormat="1" ht="14.45" customHeight="1">
      <c r="A34" s="28"/>
      <c r="B34" s="29"/>
      <c r="C34" s="28"/>
      <c r="D34" s="28"/>
      <c r="E34" s="34" t="s">
        <v>37</v>
      </c>
      <c r="F34" s="97">
        <f>ROUND((SUM(BF118:BF199)),  2)</f>
        <v>0</v>
      </c>
      <c r="G34" s="98"/>
      <c r="H34" s="98"/>
      <c r="I34" s="99">
        <v>0.2</v>
      </c>
      <c r="J34" s="97">
        <f>ROUND(((SUM(BF118:BF199))*I34),  2)</f>
        <v>0</v>
      </c>
      <c r="K34" s="28"/>
      <c r="L34" s="41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1" customFormat="1" ht="14.45" hidden="1" customHeight="1">
      <c r="A35" s="28"/>
      <c r="B35" s="29"/>
      <c r="C35" s="28"/>
      <c r="D35" s="28"/>
      <c r="E35" s="23" t="s">
        <v>38</v>
      </c>
      <c r="F35" s="100">
        <f>ROUND((SUM(BG118:BG199)),  2)</f>
        <v>0</v>
      </c>
      <c r="G35" s="28"/>
      <c r="H35" s="28"/>
      <c r="I35" s="101">
        <v>0.2</v>
      </c>
      <c r="J35" s="100">
        <f>0</f>
        <v>0</v>
      </c>
      <c r="K35" s="28"/>
      <c r="L35" s="41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1" customFormat="1" ht="14.45" hidden="1" customHeight="1">
      <c r="A36" s="28"/>
      <c r="B36" s="29"/>
      <c r="C36" s="28"/>
      <c r="D36" s="28"/>
      <c r="E36" s="23" t="s">
        <v>39</v>
      </c>
      <c r="F36" s="100">
        <f>ROUND((SUM(BH118:BH199)),  2)</f>
        <v>0</v>
      </c>
      <c r="G36" s="28"/>
      <c r="H36" s="28"/>
      <c r="I36" s="101">
        <v>0.2</v>
      </c>
      <c r="J36" s="100">
        <f>0</f>
        <v>0</v>
      </c>
      <c r="K36" s="28"/>
      <c r="L36" s="41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1" customFormat="1" ht="14.45" hidden="1" customHeight="1">
      <c r="A37" s="28"/>
      <c r="B37" s="29"/>
      <c r="C37" s="28"/>
      <c r="D37" s="28"/>
      <c r="E37" s="34" t="s">
        <v>40</v>
      </c>
      <c r="F37" s="97">
        <f>ROUND((SUM(BI118:BI199)),  2)</f>
        <v>0</v>
      </c>
      <c r="G37" s="98"/>
      <c r="H37" s="98"/>
      <c r="I37" s="99">
        <v>0</v>
      </c>
      <c r="J37" s="97">
        <f>0</f>
        <v>0</v>
      </c>
      <c r="K37" s="28"/>
      <c r="L37" s="41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1" customFormat="1" ht="6.95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1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1" customFormat="1" ht="25.35" customHeight="1">
      <c r="A39" s="28"/>
      <c r="B39" s="29"/>
      <c r="C39" s="102"/>
      <c r="D39" s="103" t="s">
        <v>41</v>
      </c>
      <c r="E39" s="59"/>
      <c r="F39" s="59"/>
      <c r="G39" s="104" t="s">
        <v>42</v>
      </c>
      <c r="H39" s="105" t="s">
        <v>43</v>
      </c>
      <c r="I39" s="59"/>
      <c r="J39" s="106">
        <f>SUM(J30:J37)</f>
        <v>0</v>
      </c>
      <c r="K39" s="107"/>
      <c r="L39" s="41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1" customFormat="1" ht="14.45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1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ht="14.45" customHeight="1">
      <c r="B41" s="16"/>
      <c r="L41" s="16"/>
    </row>
    <row r="42" spans="1:31" ht="14.45" customHeight="1">
      <c r="B42" s="16"/>
      <c r="L42" s="16"/>
    </row>
    <row r="43" spans="1:31" ht="14.45" customHeight="1">
      <c r="B43" s="16"/>
      <c r="L43" s="16"/>
    </row>
    <row r="44" spans="1:31" ht="14.45" customHeight="1">
      <c r="B44" s="16"/>
      <c r="L44" s="16"/>
    </row>
    <row r="45" spans="1:31" ht="14.45" customHeight="1">
      <c r="B45" s="16"/>
      <c r="L45" s="16"/>
    </row>
    <row r="46" spans="1:31" ht="14.45" customHeight="1">
      <c r="B46" s="16"/>
      <c r="L46" s="16"/>
    </row>
    <row r="47" spans="1:31" ht="14.45" customHeight="1">
      <c r="B47" s="16"/>
      <c r="L47" s="16"/>
    </row>
    <row r="48" spans="1:31" ht="14.45" customHeight="1">
      <c r="B48" s="16"/>
      <c r="L48" s="16"/>
    </row>
    <row r="49" spans="1:31" ht="14.45" customHeight="1">
      <c r="B49" s="16"/>
      <c r="L49" s="16"/>
    </row>
    <row r="50" spans="1:31" s="1" customFormat="1" ht="14.45" customHeight="1">
      <c r="B50" s="41"/>
      <c r="D50" s="42" t="s">
        <v>44</v>
      </c>
      <c r="E50" s="43"/>
      <c r="F50" s="43"/>
      <c r="G50" s="42" t="s">
        <v>45</v>
      </c>
      <c r="H50" s="43"/>
      <c r="I50" s="43"/>
      <c r="J50" s="43"/>
      <c r="K50" s="43"/>
      <c r="L50" s="41"/>
    </row>
    <row r="51" spans="1:31">
      <c r="B51" s="16"/>
      <c r="L51" s="16"/>
    </row>
    <row r="52" spans="1:31">
      <c r="B52" s="16"/>
      <c r="L52" s="16"/>
    </row>
    <row r="53" spans="1:31">
      <c r="B53" s="16"/>
      <c r="L53" s="16"/>
    </row>
    <row r="54" spans="1:31">
      <c r="B54" s="16"/>
      <c r="L54" s="16"/>
    </row>
    <row r="55" spans="1:31">
      <c r="B55" s="16"/>
      <c r="L55" s="16"/>
    </row>
    <row r="56" spans="1:31">
      <c r="B56" s="16"/>
      <c r="L56" s="16"/>
    </row>
    <row r="57" spans="1:31">
      <c r="B57" s="16"/>
      <c r="L57" s="16"/>
    </row>
    <row r="58" spans="1:31">
      <c r="B58" s="16"/>
      <c r="L58" s="16"/>
    </row>
    <row r="59" spans="1:31">
      <c r="B59" s="16"/>
      <c r="L59" s="16"/>
    </row>
    <row r="60" spans="1:31">
      <c r="B60" s="16"/>
      <c r="L60" s="16"/>
    </row>
    <row r="61" spans="1:31" s="1" customFormat="1" ht="12.75">
      <c r="A61" s="28"/>
      <c r="B61" s="29"/>
      <c r="C61" s="28"/>
      <c r="D61" s="44" t="s">
        <v>46</v>
      </c>
      <c r="E61" s="31"/>
      <c r="F61" s="108" t="s">
        <v>47</v>
      </c>
      <c r="G61" s="44" t="s">
        <v>46</v>
      </c>
      <c r="H61" s="31"/>
      <c r="I61" s="31"/>
      <c r="J61" s="109" t="s">
        <v>47</v>
      </c>
      <c r="K61" s="31"/>
      <c r="L61" s="41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6"/>
      <c r="L62" s="16"/>
    </row>
    <row r="63" spans="1:31">
      <c r="B63" s="16"/>
      <c r="L63" s="16"/>
    </row>
    <row r="64" spans="1:31">
      <c r="B64" s="16"/>
      <c r="L64" s="16"/>
    </row>
    <row r="65" spans="1:31" s="1" customFormat="1" ht="12.75">
      <c r="A65" s="28"/>
      <c r="B65" s="29"/>
      <c r="C65" s="28"/>
      <c r="D65" s="42" t="s">
        <v>48</v>
      </c>
      <c r="E65" s="45"/>
      <c r="F65" s="45"/>
      <c r="G65" s="42" t="s">
        <v>49</v>
      </c>
      <c r="H65" s="45"/>
      <c r="I65" s="45"/>
      <c r="J65" s="45"/>
      <c r="K65" s="45"/>
      <c r="L65" s="41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6"/>
      <c r="L66" s="16"/>
    </row>
    <row r="67" spans="1:31">
      <c r="B67" s="16"/>
      <c r="L67" s="16"/>
    </row>
    <row r="68" spans="1:31">
      <c r="B68" s="16"/>
      <c r="L68" s="16"/>
    </row>
    <row r="69" spans="1:31">
      <c r="B69" s="16"/>
      <c r="L69" s="16"/>
    </row>
    <row r="70" spans="1:31">
      <c r="B70" s="16"/>
      <c r="L70" s="16"/>
    </row>
    <row r="71" spans="1:31">
      <c r="B71" s="16"/>
      <c r="L71" s="16"/>
    </row>
    <row r="72" spans="1:31">
      <c r="B72" s="16"/>
      <c r="L72" s="16"/>
    </row>
    <row r="73" spans="1:31">
      <c r="B73" s="16"/>
      <c r="L73" s="16"/>
    </row>
    <row r="74" spans="1:31">
      <c r="B74" s="16"/>
      <c r="L74" s="16"/>
    </row>
    <row r="75" spans="1:31">
      <c r="B75" s="16"/>
      <c r="L75" s="16"/>
    </row>
    <row r="76" spans="1:31" s="1" customFormat="1" ht="12.75">
      <c r="A76" s="28"/>
      <c r="B76" s="29"/>
      <c r="C76" s="28"/>
      <c r="D76" s="44" t="s">
        <v>46</v>
      </c>
      <c r="E76" s="31"/>
      <c r="F76" s="108" t="s">
        <v>47</v>
      </c>
      <c r="G76" s="44" t="s">
        <v>46</v>
      </c>
      <c r="H76" s="31"/>
      <c r="I76" s="31"/>
      <c r="J76" s="109" t="s">
        <v>47</v>
      </c>
      <c r="K76" s="31"/>
      <c r="L76" s="41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1" customFormat="1" ht="14.45" customHeight="1">
      <c r="A77" s="28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1" customFormat="1" ht="6.95" customHeight="1">
      <c r="A81" s="28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1" customFormat="1" ht="24.95" customHeight="1">
      <c r="A82" s="28"/>
      <c r="B82" s="29"/>
      <c r="C82" s="17" t="s">
        <v>88</v>
      </c>
      <c r="D82" s="28"/>
      <c r="E82" s="28"/>
      <c r="F82" s="28"/>
      <c r="G82" s="28"/>
      <c r="H82" s="28"/>
      <c r="I82" s="28"/>
      <c r="J82" s="28"/>
      <c r="K82" s="28"/>
      <c r="L82" s="41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1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1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1" customFormat="1" ht="12" customHeight="1">
      <c r="A84" s="28"/>
      <c r="B84" s="29"/>
      <c r="C84" s="23" t="s">
        <v>15</v>
      </c>
      <c r="D84" s="28"/>
      <c r="E84" s="28"/>
      <c r="F84" s="28"/>
      <c r="G84" s="28"/>
      <c r="H84" s="28"/>
      <c r="I84" s="28"/>
      <c r="J84" s="28"/>
      <c r="K84" s="28"/>
      <c r="L84" s="41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1" customFormat="1" ht="16.5" customHeight="1">
      <c r="A85" s="28"/>
      <c r="B85" s="29"/>
      <c r="C85" s="28"/>
      <c r="D85" s="28"/>
      <c r="E85" s="223" t="str">
        <f>E7</f>
        <v>MsÚ Pezinok - Klientské centrum -  stavebné práce</v>
      </c>
      <c r="F85" s="224"/>
      <c r="G85" s="224"/>
      <c r="H85" s="224"/>
      <c r="I85" s="28"/>
      <c r="J85" s="28"/>
      <c r="K85" s="28"/>
      <c r="L85" s="41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1" customFormat="1" ht="12" customHeight="1">
      <c r="A86" s="28"/>
      <c r="B86" s="29"/>
      <c r="C86" s="23" t="s">
        <v>303</v>
      </c>
      <c r="D86" s="28"/>
      <c r="E86" s="28"/>
      <c r="F86" s="28"/>
      <c r="G86" s="28"/>
      <c r="H86" s="28"/>
      <c r="I86" s="28"/>
      <c r="J86" s="28"/>
      <c r="K86" s="28"/>
      <c r="L86" s="41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1" customFormat="1" ht="16.5" customHeight="1">
      <c r="A87" s="28"/>
      <c r="B87" s="29"/>
      <c r="C87" s="28"/>
      <c r="D87" s="28"/>
      <c r="E87" s="204" t="str">
        <f>E9</f>
        <v xml:space="preserve">2 - Elektroinštalácie </v>
      </c>
      <c r="F87" s="221"/>
      <c r="G87" s="221"/>
      <c r="H87" s="221"/>
      <c r="I87" s="28"/>
      <c r="J87" s="28"/>
      <c r="K87" s="28"/>
      <c r="L87" s="41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1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1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1" customFormat="1" ht="12" customHeight="1">
      <c r="A89" s="28"/>
      <c r="B89" s="29"/>
      <c r="C89" s="23" t="s">
        <v>19</v>
      </c>
      <c r="D89" s="28"/>
      <c r="E89" s="28"/>
      <c r="F89" s="21" t="str">
        <f>F12</f>
        <v xml:space="preserve"> </v>
      </c>
      <c r="G89" s="28"/>
      <c r="H89" s="28"/>
      <c r="I89" s="23" t="s">
        <v>21</v>
      </c>
      <c r="J89" s="54" t="str">
        <f>IF(J12="","",J12)</f>
        <v/>
      </c>
      <c r="K89" s="28"/>
      <c r="L89" s="41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1" customFormat="1" ht="6.95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1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1" customFormat="1" ht="15.2" customHeight="1">
      <c r="A91" s="28"/>
      <c r="B91" s="29"/>
      <c r="C91" s="23" t="s">
        <v>22</v>
      </c>
      <c r="D91" s="28"/>
      <c r="E91" s="28"/>
      <c r="F91" s="21" t="str">
        <f>E15</f>
        <v xml:space="preserve"> </v>
      </c>
      <c r="G91" s="28"/>
      <c r="H91" s="28"/>
      <c r="I91" s="23" t="s">
        <v>27</v>
      </c>
      <c r="J91" s="26" t="str">
        <f>E21</f>
        <v xml:space="preserve"> </v>
      </c>
      <c r="K91" s="28"/>
      <c r="L91" s="41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1" customFormat="1" ht="15.2" customHeight="1">
      <c r="A92" s="28"/>
      <c r="B92" s="29"/>
      <c r="C92" s="23" t="s">
        <v>25</v>
      </c>
      <c r="D92" s="28"/>
      <c r="E92" s="28"/>
      <c r="F92" s="21" t="str">
        <f>IF(E18="","",E18)</f>
        <v>Vyplň údaj</v>
      </c>
      <c r="G92" s="28"/>
      <c r="H92" s="28"/>
      <c r="I92" s="23" t="s">
        <v>29</v>
      </c>
      <c r="J92" s="26" t="str">
        <f>E24</f>
        <v xml:space="preserve"> </v>
      </c>
      <c r="K92" s="28"/>
      <c r="L92" s="41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1" customFormat="1" ht="10.35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1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1" customFormat="1" ht="29.25" customHeight="1">
      <c r="A94" s="28"/>
      <c r="B94" s="29"/>
      <c r="C94" s="110" t="s">
        <v>89</v>
      </c>
      <c r="D94" s="102"/>
      <c r="E94" s="102"/>
      <c r="F94" s="102"/>
      <c r="G94" s="102"/>
      <c r="H94" s="102"/>
      <c r="I94" s="102"/>
      <c r="J94" s="111" t="s">
        <v>90</v>
      </c>
      <c r="K94" s="102"/>
      <c r="L94" s="41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1" customFormat="1" ht="10.35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1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1" customFormat="1" ht="22.9" customHeight="1">
      <c r="A96" s="28"/>
      <c r="B96" s="29"/>
      <c r="C96" s="112" t="s">
        <v>91</v>
      </c>
      <c r="D96" s="28"/>
      <c r="E96" s="28"/>
      <c r="F96" s="28"/>
      <c r="G96" s="28"/>
      <c r="H96" s="28"/>
      <c r="I96" s="28"/>
      <c r="J96" s="70">
        <f>J118</f>
        <v>0</v>
      </c>
      <c r="K96" s="28"/>
      <c r="L96" s="41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3" t="s">
        <v>92</v>
      </c>
    </row>
    <row r="97" spans="1:31" s="8" customFormat="1" ht="24.95" customHeight="1">
      <c r="B97" s="113"/>
      <c r="D97" s="114" t="s">
        <v>305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9" customFormat="1" ht="19.899999999999999" customHeight="1">
      <c r="B98" s="117"/>
      <c r="D98" s="118" t="s">
        <v>306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1" customFormat="1" ht="21.75" customHeight="1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41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31" s="1" customFormat="1" ht="6.95" customHeight="1">
      <c r="A100" s="28"/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1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4" spans="1:31" s="1" customFormat="1" ht="6.95" customHeight="1">
      <c r="A104" s="28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1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31" s="1" customFormat="1" ht="24.95" customHeight="1">
      <c r="A105" s="28"/>
      <c r="B105" s="29"/>
      <c r="C105" s="17" t="s">
        <v>97</v>
      </c>
      <c r="D105" s="28"/>
      <c r="E105" s="28"/>
      <c r="F105" s="28"/>
      <c r="G105" s="28"/>
      <c r="H105" s="28"/>
      <c r="I105" s="28"/>
      <c r="J105" s="28"/>
      <c r="K105" s="28"/>
      <c r="L105" s="41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s="1" customFormat="1" ht="6.95" customHeight="1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41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s="1" customFormat="1" ht="12" customHeight="1">
      <c r="A107" s="28"/>
      <c r="B107" s="29"/>
      <c r="C107" s="23" t="s">
        <v>15</v>
      </c>
      <c r="D107" s="28"/>
      <c r="E107" s="28"/>
      <c r="F107" s="28"/>
      <c r="G107" s="28"/>
      <c r="H107" s="28"/>
      <c r="I107" s="28"/>
      <c r="J107" s="28"/>
      <c r="K107" s="28"/>
      <c r="L107" s="41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31" s="1" customFormat="1" ht="16.5" customHeight="1">
      <c r="A108" s="28"/>
      <c r="B108" s="29"/>
      <c r="C108" s="28"/>
      <c r="D108" s="28"/>
      <c r="E108" s="223" t="str">
        <f>E7</f>
        <v>MsÚ Pezinok - Klientské centrum -  stavebné práce</v>
      </c>
      <c r="F108" s="224"/>
      <c r="G108" s="224"/>
      <c r="H108" s="224"/>
      <c r="I108" s="28"/>
      <c r="J108" s="28"/>
      <c r="K108" s="28"/>
      <c r="L108" s="41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1" customFormat="1" ht="12" customHeight="1">
      <c r="A109" s="28"/>
      <c r="B109" s="29"/>
      <c r="C109" s="23" t="s">
        <v>303</v>
      </c>
      <c r="D109" s="28"/>
      <c r="E109" s="28"/>
      <c r="F109" s="28"/>
      <c r="G109" s="28"/>
      <c r="H109" s="28"/>
      <c r="I109" s="28"/>
      <c r="J109" s="28"/>
      <c r="K109" s="28"/>
      <c r="L109" s="41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1" customFormat="1" ht="16.5" customHeight="1">
      <c r="A110" s="28"/>
      <c r="B110" s="29"/>
      <c r="C110" s="28"/>
      <c r="D110" s="28"/>
      <c r="E110" s="204" t="str">
        <f>E9</f>
        <v xml:space="preserve">2 - Elektroinštalácie </v>
      </c>
      <c r="F110" s="221"/>
      <c r="G110" s="221"/>
      <c r="H110" s="221"/>
      <c r="I110" s="28"/>
      <c r="J110" s="28"/>
      <c r="K110" s="28"/>
      <c r="L110" s="41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1" customFormat="1" ht="6.95" customHeight="1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28"/>
      <c r="L111" s="41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1" customFormat="1" ht="12" customHeight="1">
      <c r="A112" s="28"/>
      <c r="B112" s="29"/>
      <c r="C112" s="23" t="s">
        <v>19</v>
      </c>
      <c r="D112" s="28"/>
      <c r="E112" s="28"/>
      <c r="F112" s="21" t="str">
        <f>F12</f>
        <v xml:space="preserve"> </v>
      </c>
      <c r="G112" s="28"/>
      <c r="H112" s="28"/>
      <c r="I112" s="23" t="s">
        <v>21</v>
      </c>
      <c r="J112" s="54" t="str">
        <f>IF(J12="","",J12)</f>
        <v/>
      </c>
      <c r="K112" s="28"/>
      <c r="L112" s="41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1" customFormat="1" ht="6.95" customHeight="1">
      <c r="A113" s="28"/>
      <c r="B113" s="29"/>
      <c r="C113" s="28"/>
      <c r="D113" s="28"/>
      <c r="E113" s="28"/>
      <c r="F113" s="28"/>
      <c r="G113" s="28"/>
      <c r="H113" s="28"/>
      <c r="I113" s="28"/>
      <c r="J113" s="28"/>
      <c r="K113" s="28"/>
      <c r="L113" s="41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1" customFormat="1" ht="15.2" customHeight="1">
      <c r="A114" s="28"/>
      <c r="B114" s="29"/>
      <c r="C114" s="23" t="s">
        <v>22</v>
      </c>
      <c r="D114" s="28"/>
      <c r="E114" s="28"/>
      <c r="F114" s="21" t="str">
        <f>E15</f>
        <v xml:space="preserve"> </v>
      </c>
      <c r="G114" s="28"/>
      <c r="H114" s="28"/>
      <c r="I114" s="23" t="s">
        <v>27</v>
      </c>
      <c r="J114" s="26" t="str">
        <f>E21</f>
        <v xml:space="preserve"> </v>
      </c>
      <c r="K114" s="28"/>
      <c r="L114" s="41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1" customFormat="1" ht="15.2" customHeight="1">
      <c r="A115" s="28"/>
      <c r="B115" s="29"/>
      <c r="C115" s="23" t="s">
        <v>25</v>
      </c>
      <c r="D115" s="28"/>
      <c r="E115" s="28"/>
      <c r="F115" s="21" t="str">
        <f>IF(E18="","",E18)</f>
        <v>Vyplň údaj</v>
      </c>
      <c r="G115" s="28"/>
      <c r="H115" s="28"/>
      <c r="I115" s="23" t="s">
        <v>29</v>
      </c>
      <c r="J115" s="26" t="str">
        <f>E24</f>
        <v xml:space="preserve"> </v>
      </c>
      <c r="K115" s="28"/>
      <c r="L115" s="41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1" customFormat="1" ht="10.35" customHeight="1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28"/>
      <c r="L116" s="41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10" customFormat="1" ht="29.25" customHeight="1">
      <c r="A117" s="121"/>
      <c r="B117" s="122"/>
      <c r="C117" s="123" t="s">
        <v>98</v>
      </c>
      <c r="D117" s="124" t="s">
        <v>56</v>
      </c>
      <c r="E117" s="124" t="s">
        <v>52</v>
      </c>
      <c r="F117" s="124" t="s">
        <v>53</v>
      </c>
      <c r="G117" s="124" t="s">
        <v>99</v>
      </c>
      <c r="H117" s="124" t="s">
        <v>100</v>
      </c>
      <c r="I117" s="124" t="s">
        <v>101</v>
      </c>
      <c r="J117" s="125" t="s">
        <v>90</v>
      </c>
      <c r="K117" s="126" t="s">
        <v>102</v>
      </c>
      <c r="L117" s="127"/>
      <c r="M117" s="61" t="s">
        <v>1</v>
      </c>
      <c r="N117" s="62" t="s">
        <v>35</v>
      </c>
      <c r="O117" s="62" t="s">
        <v>103</v>
      </c>
      <c r="P117" s="62" t="s">
        <v>104</v>
      </c>
      <c r="Q117" s="62" t="s">
        <v>105</v>
      </c>
      <c r="R117" s="62" t="s">
        <v>106</v>
      </c>
      <c r="S117" s="62" t="s">
        <v>107</v>
      </c>
      <c r="T117" s="63" t="s">
        <v>108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1" customFormat="1" ht="22.9" customHeight="1">
      <c r="A118" s="28"/>
      <c r="B118" s="29"/>
      <c r="C118" s="68" t="s">
        <v>91</v>
      </c>
      <c r="D118" s="28"/>
      <c r="E118" s="28"/>
      <c r="F118" s="28"/>
      <c r="G118" s="28"/>
      <c r="H118" s="28"/>
      <c r="I118" s="28"/>
      <c r="J118" s="128">
        <f>BK118</f>
        <v>0</v>
      </c>
      <c r="K118" s="28"/>
      <c r="L118" s="29"/>
      <c r="M118" s="64"/>
      <c r="N118" s="55"/>
      <c r="O118" s="65"/>
      <c r="P118" s="129">
        <f>P119</f>
        <v>0</v>
      </c>
      <c r="Q118" s="65"/>
      <c r="R118" s="129">
        <f>R119</f>
        <v>0</v>
      </c>
      <c r="S118" s="65"/>
      <c r="T118" s="130">
        <f>T119</f>
        <v>0</v>
      </c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T118" s="13" t="s">
        <v>70</v>
      </c>
      <c r="AU118" s="13" t="s">
        <v>92</v>
      </c>
      <c r="BK118" s="131">
        <f>BK119</f>
        <v>0</v>
      </c>
    </row>
    <row r="119" spans="1:65" s="11" customFormat="1" ht="25.9" customHeight="1">
      <c r="B119" s="132"/>
      <c r="D119" s="133" t="s">
        <v>70</v>
      </c>
      <c r="E119" s="134" t="s">
        <v>109</v>
      </c>
      <c r="F119" s="134" t="s">
        <v>307</v>
      </c>
      <c r="I119" s="135"/>
      <c r="J119" s="136">
        <f>BK119</f>
        <v>0</v>
      </c>
      <c r="L119" s="132"/>
      <c r="M119" s="137"/>
      <c r="N119" s="138"/>
      <c r="O119" s="138"/>
      <c r="P119" s="139">
        <f>P120</f>
        <v>0</v>
      </c>
      <c r="Q119" s="138"/>
      <c r="R119" s="139">
        <f>R120</f>
        <v>0</v>
      </c>
      <c r="S119" s="138"/>
      <c r="T119" s="140">
        <f>T120</f>
        <v>0</v>
      </c>
      <c r="AR119" s="133" t="s">
        <v>78</v>
      </c>
      <c r="AT119" s="141" t="s">
        <v>70</v>
      </c>
      <c r="AU119" s="141" t="s">
        <v>71</v>
      </c>
      <c r="AY119" s="133" t="s">
        <v>111</v>
      </c>
      <c r="BK119" s="142">
        <f>BK120</f>
        <v>0</v>
      </c>
    </row>
    <row r="120" spans="1:65" s="11" customFormat="1" ht="22.9" customHeight="1">
      <c r="B120" s="132"/>
      <c r="D120" s="133" t="s">
        <v>70</v>
      </c>
      <c r="E120" s="143" t="s">
        <v>76</v>
      </c>
      <c r="F120" s="143" t="s">
        <v>79</v>
      </c>
      <c r="I120" s="135"/>
      <c r="J120" s="144">
        <f>BK120</f>
        <v>0</v>
      </c>
      <c r="L120" s="132"/>
      <c r="M120" s="137"/>
      <c r="N120" s="138"/>
      <c r="O120" s="138"/>
      <c r="P120" s="139">
        <f>SUM(P121:P199)</f>
        <v>0</v>
      </c>
      <c r="Q120" s="138"/>
      <c r="R120" s="139">
        <f>SUM(R121:R199)</f>
        <v>0</v>
      </c>
      <c r="S120" s="138"/>
      <c r="T120" s="140">
        <f>SUM(T121:T199)</f>
        <v>0</v>
      </c>
      <c r="AR120" s="133" t="s">
        <v>76</v>
      </c>
      <c r="AT120" s="141" t="s">
        <v>70</v>
      </c>
      <c r="AU120" s="141" t="s">
        <v>76</v>
      </c>
      <c r="AY120" s="133" t="s">
        <v>111</v>
      </c>
      <c r="BK120" s="142">
        <f>SUM(BK121:BK199)</f>
        <v>0</v>
      </c>
    </row>
    <row r="121" spans="1:65" s="1" customFormat="1" ht="24.2" customHeight="1">
      <c r="A121" s="28"/>
      <c r="B121" s="145"/>
      <c r="C121" s="161" t="s">
        <v>174</v>
      </c>
      <c r="D121" s="161" t="s">
        <v>122</v>
      </c>
      <c r="E121" s="162" t="s">
        <v>308</v>
      </c>
      <c r="F121" s="163" t="s">
        <v>309</v>
      </c>
      <c r="G121" s="164" t="s">
        <v>164</v>
      </c>
      <c r="H121" s="165">
        <v>78</v>
      </c>
      <c r="I121" s="166"/>
      <c r="J121" s="167">
        <f t="shared" ref="J121:J152" si="0">ROUND(I121*H121,2)</f>
        <v>0</v>
      </c>
      <c r="K121" s="168"/>
      <c r="L121" s="29"/>
      <c r="M121" s="169" t="s">
        <v>1</v>
      </c>
      <c r="N121" s="170" t="s">
        <v>37</v>
      </c>
      <c r="O121" s="57"/>
      <c r="P121" s="157">
        <f t="shared" ref="P121:P152" si="1">O121*H121</f>
        <v>0</v>
      </c>
      <c r="Q121" s="157">
        <v>0</v>
      </c>
      <c r="R121" s="157">
        <f t="shared" ref="R121:R152" si="2">Q121*H121</f>
        <v>0</v>
      </c>
      <c r="S121" s="157">
        <v>0</v>
      </c>
      <c r="T121" s="158">
        <f t="shared" ref="T121:T152" si="3">S121*H121</f>
        <v>0</v>
      </c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R121" s="159" t="s">
        <v>84</v>
      </c>
      <c r="AT121" s="159" t="s">
        <v>122</v>
      </c>
      <c r="AU121" s="159" t="s">
        <v>78</v>
      </c>
      <c r="AY121" s="13" t="s">
        <v>111</v>
      </c>
      <c r="BE121" s="160">
        <f t="shared" ref="BE121:BE152" si="4">IF(N121="základná",J121,0)</f>
        <v>0</v>
      </c>
      <c r="BF121" s="160">
        <f t="shared" ref="BF121:BF152" si="5">IF(N121="znížená",J121,0)</f>
        <v>0</v>
      </c>
      <c r="BG121" s="160">
        <f t="shared" ref="BG121:BG152" si="6">IF(N121="zákl. prenesená",J121,0)</f>
        <v>0</v>
      </c>
      <c r="BH121" s="160">
        <f t="shared" ref="BH121:BH152" si="7">IF(N121="zníž. prenesená",J121,0)</f>
        <v>0</v>
      </c>
      <c r="BI121" s="160">
        <f t="shared" ref="BI121:BI152" si="8">IF(N121="nulová",J121,0)</f>
        <v>0</v>
      </c>
      <c r="BJ121" s="13" t="s">
        <v>78</v>
      </c>
      <c r="BK121" s="160">
        <f t="shared" ref="BK121:BK152" si="9">ROUND(I121*H121,2)</f>
        <v>0</v>
      </c>
      <c r="BL121" s="13" t="s">
        <v>84</v>
      </c>
      <c r="BM121" s="159" t="s">
        <v>310</v>
      </c>
    </row>
    <row r="122" spans="1:65" s="1" customFormat="1" ht="16.5" customHeight="1">
      <c r="A122" s="28"/>
      <c r="B122" s="145"/>
      <c r="C122" s="161" t="s">
        <v>76</v>
      </c>
      <c r="D122" s="161" t="s">
        <v>122</v>
      </c>
      <c r="E122" s="162" t="s">
        <v>311</v>
      </c>
      <c r="F122" s="163" t="s">
        <v>312</v>
      </c>
      <c r="G122" s="164" t="s">
        <v>118</v>
      </c>
      <c r="H122" s="165">
        <v>93</v>
      </c>
      <c r="I122" s="166"/>
      <c r="J122" s="167">
        <f t="shared" si="0"/>
        <v>0</v>
      </c>
      <c r="K122" s="168"/>
      <c r="L122" s="29"/>
      <c r="M122" s="169" t="s">
        <v>1</v>
      </c>
      <c r="N122" s="170" t="s">
        <v>37</v>
      </c>
      <c r="O122" s="57"/>
      <c r="P122" s="157">
        <f t="shared" si="1"/>
        <v>0</v>
      </c>
      <c r="Q122" s="157">
        <v>0</v>
      </c>
      <c r="R122" s="157">
        <f t="shared" si="2"/>
        <v>0</v>
      </c>
      <c r="S122" s="157">
        <v>0</v>
      </c>
      <c r="T122" s="158">
        <f t="shared" si="3"/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R122" s="159" t="s">
        <v>84</v>
      </c>
      <c r="AT122" s="159" t="s">
        <v>122</v>
      </c>
      <c r="AU122" s="159" t="s">
        <v>78</v>
      </c>
      <c r="AY122" s="13" t="s">
        <v>111</v>
      </c>
      <c r="BE122" s="160">
        <f t="shared" si="4"/>
        <v>0</v>
      </c>
      <c r="BF122" s="160">
        <f t="shared" si="5"/>
        <v>0</v>
      </c>
      <c r="BG122" s="160">
        <f t="shared" si="6"/>
        <v>0</v>
      </c>
      <c r="BH122" s="160">
        <f t="shared" si="7"/>
        <v>0</v>
      </c>
      <c r="BI122" s="160">
        <f t="shared" si="8"/>
        <v>0</v>
      </c>
      <c r="BJ122" s="13" t="s">
        <v>78</v>
      </c>
      <c r="BK122" s="160">
        <f t="shared" si="9"/>
        <v>0</v>
      </c>
      <c r="BL122" s="13" t="s">
        <v>84</v>
      </c>
      <c r="BM122" s="159" t="s">
        <v>313</v>
      </c>
    </row>
    <row r="123" spans="1:65" s="1" customFormat="1" ht="21.75" customHeight="1">
      <c r="A123" s="28"/>
      <c r="B123" s="145"/>
      <c r="C123" s="161" t="s">
        <v>81</v>
      </c>
      <c r="D123" s="161" t="s">
        <v>122</v>
      </c>
      <c r="E123" s="162" t="s">
        <v>314</v>
      </c>
      <c r="F123" s="163" t="s">
        <v>315</v>
      </c>
      <c r="G123" s="164" t="s">
        <v>118</v>
      </c>
      <c r="H123" s="165">
        <v>12</v>
      </c>
      <c r="I123" s="166"/>
      <c r="J123" s="167">
        <f t="shared" si="0"/>
        <v>0</v>
      </c>
      <c r="K123" s="168"/>
      <c r="L123" s="29"/>
      <c r="M123" s="169" t="s">
        <v>1</v>
      </c>
      <c r="N123" s="170" t="s">
        <v>37</v>
      </c>
      <c r="O123" s="57"/>
      <c r="P123" s="157">
        <f t="shared" si="1"/>
        <v>0</v>
      </c>
      <c r="Q123" s="157">
        <v>0</v>
      </c>
      <c r="R123" s="157">
        <f t="shared" si="2"/>
        <v>0</v>
      </c>
      <c r="S123" s="157">
        <v>0</v>
      </c>
      <c r="T123" s="158">
        <f t="shared" si="3"/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R123" s="159" t="s">
        <v>84</v>
      </c>
      <c r="AT123" s="159" t="s">
        <v>122</v>
      </c>
      <c r="AU123" s="159" t="s">
        <v>78</v>
      </c>
      <c r="AY123" s="13" t="s">
        <v>111</v>
      </c>
      <c r="BE123" s="160">
        <f t="shared" si="4"/>
        <v>0</v>
      </c>
      <c r="BF123" s="160">
        <f t="shared" si="5"/>
        <v>0</v>
      </c>
      <c r="BG123" s="160">
        <f t="shared" si="6"/>
        <v>0</v>
      </c>
      <c r="BH123" s="160">
        <f t="shared" si="7"/>
        <v>0</v>
      </c>
      <c r="BI123" s="160">
        <f t="shared" si="8"/>
        <v>0</v>
      </c>
      <c r="BJ123" s="13" t="s">
        <v>78</v>
      </c>
      <c r="BK123" s="160">
        <f t="shared" si="9"/>
        <v>0</v>
      </c>
      <c r="BL123" s="13" t="s">
        <v>84</v>
      </c>
      <c r="BM123" s="159" t="s">
        <v>316</v>
      </c>
    </row>
    <row r="124" spans="1:65" s="1" customFormat="1" ht="21.75" customHeight="1">
      <c r="A124" s="28"/>
      <c r="B124" s="145"/>
      <c r="C124" s="161" t="s">
        <v>84</v>
      </c>
      <c r="D124" s="161" t="s">
        <v>122</v>
      </c>
      <c r="E124" s="162" t="s">
        <v>317</v>
      </c>
      <c r="F124" s="163" t="s">
        <v>318</v>
      </c>
      <c r="G124" s="164" t="s">
        <v>319</v>
      </c>
      <c r="H124" s="165">
        <v>55</v>
      </c>
      <c r="I124" s="166"/>
      <c r="J124" s="167">
        <f t="shared" si="0"/>
        <v>0</v>
      </c>
      <c r="K124" s="168"/>
      <c r="L124" s="29"/>
      <c r="M124" s="169" t="s">
        <v>1</v>
      </c>
      <c r="N124" s="170" t="s">
        <v>37</v>
      </c>
      <c r="O124" s="57"/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R124" s="159" t="s">
        <v>84</v>
      </c>
      <c r="AT124" s="159" t="s">
        <v>122</v>
      </c>
      <c r="AU124" s="159" t="s">
        <v>78</v>
      </c>
      <c r="AY124" s="13" t="s">
        <v>111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3" t="s">
        <v>78</v>
      </c>
      <c r="BK124" s="160">
        <f t="shared" si="9"/>
        <v>0</v>
      </c>
      <c r="BL124" s="13" t="s">
        <v>84</v>
      </c>
      <c r="BM124" s="159" t="s">
        <v>320</v>
      </c>
    </row>
    <row r="125" spans="1:65" s="1" customFormat="1" ht="24.2" customHeight="1">
      <c r="A125" s="28"/>
      <c r="B125" s="145"/>
      <c r="C125" s="161" t="s">
        <v>148</v>
      </c>
      <c r="D125" s="161" t="s">
        <v>122</v>
      </c>
      <c r="E125" s="162" t="s">
        <v>321</v>
      </c>
      <c r="F125" s="163" t="s">
        <v>322</v>
      </c>
      <c r="G125" s="164" t="s">
        <v>319</v>
      </c>
      <c r="H125" s="165">
        <v>22</v>
      </c>
      <c r="I125" s="166"/>
      <c r="J125" s="167">
        <f t="shared" si="0"/>
        <v>0</v>
      </c>
      <c r="K125" s="168"/>
      <c r="L125" s="29"/>
      <c r="M125" s="169" t="s">
        <v>1</v>
      </c>
      <c r="N125" s="170" t="s">
        <v>37</v>
      </c>
      <c r="O125" s="57"/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59" t="s">
        <v>84</v>
      </c>
      <c r="AT125" s="159" t="s">
        <v>122</v>
      </c>
      <c r="AU125" s="159" t="s">
        <v>78</v>
      </c>
      <c r="AY125" s="13" t="s">
        <v>111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3" t="s">
        <v>78</v>
      </c>
      <c r="BK125" s="160">
        <f t="shared" si="9"/>
        <v>0</v>
      </c>
      <c r="BL125" s="13" t="s">
        <v>84</v>
      </c>
      <c r="BM125" s="159" t="s">
        <v>323</v>
      </c>
    </row>
    <row r="126" spans="1:65" s="1" customFormat="1" ht="24.2" customHeight="1">
      <c r="A126" s="28"/>
      <c r="B126" s="145"/>
      <c r="C126" s="161" t="s">
        <v>324</v>
      </c>
      <c r="D126" s="161" t="s">
        <v>122</v>
      </c>
      <c r="E126" s="162" t="s">
        <v>325</v>
      </c>
      <c r="F126" s="163" t="s">
        <v>326</v>
      </c>
      <c r="G126" s="164" t="s">
        <v>319</v>
      </c>
      <c r="H126" s="165">
        <v>1</v>
      </c>
      <c r="I126" s="166"/>
      <c r="J126" s="167">
        <f t="shared" si="0"/>
        <v>0</v>
      </c>
      <c r="K126" s="168"/>
      <c r="L126" s="29"/>
      <c r="M126" s="169" t="s">
        <v>1</v>
      </c>
      <c r="N126" s="170" t="s">
        <v>37</v>
      </c>
      <c r="O126" s="57"/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59" t="s">
        <v>84</v>
      </c>
      <c r="AT126" s="159" t="s">
        <v>122</v>
      </c>
      <c r="AU126" s="159" t="s">
        <v>78</v>
      </c>
      <c r="AY126" s="13" t="s">
        <v>111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3" t="s">
        <v>78</v>
      </c>
      <c r="BK126" s="160">
        <f t="shared" si="9"/>
        <v>0</v>
      </c>
      <c r="BL126" s="13" t="s">
        <v>84</v>
      </c>
      <c r="BM126" s="159" t="s">
        <v>327</v>
      </c>
    </row>
    <row r="127" spans="1:65" s="1" customFormat="1" ht="24.2" customHeight="1">
      <c r="A127" s="28"/>
      <c r="B127" s="145"/>
      <c r="C127" s="161" t="s">
        <v>328</v>
      </c>
      <c r="D127" s="161" t="s">
        <v>122</v>
      </c>
      <c r="E127" s="162" t="s">
        <v>329</v>
      </c>
      <c r="F127" s="163" t="s">
        <v>330</v>
      </c>
      <c r="G127" s="164" t="s">
        <v>319</v>
      </c>
      <c r="H127" s="165">
        <v>27</v>
      </c>
      <c r="I127" s="166"/>
      <c r="J127" s="167">
        <f t="shared" si="0"/>
        <v>0</v>
      </c>
      <c r="K127" s="168"/>
      <c r="L127" s="29"/>
      <c r="M127" s="169" t="s">
        <v>1</v>
      </c>
      <c r="N127" s="170" t="s">
        <v>37</v>
      </c>
      <c r="O127" s="57"/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59" t="s">
        <v>84</v>
      </c>
      <c r="AT127" s="159" t="s">
        <v>122</v>
      </c>
      <c r="AU127" s="159" t="s">
        <v>78</v>
      </c>
      <c r="AY127" s="13" t="s">
        <v>111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3" t="s">
        <v>78</v>
      </c>
      <c r="BK127" s="160">
        <f t="shared" si="9"/>
        <v>0</v>
      </c>
      <c r="BL127" s="13" t="s">
        <v>84</v>
      </c>
      <c r="BM127" s="159" t="s">
        <v>331</v>
      </c>
    </row>
    <row r="128" spans="1:65" s="1" customFormat="1" ht="21.75" customHeight="1">
      <c r="A128" s="28"/>
      <c r="B128" s="145"/>
      <c r="C128" s="161" t="s">
        <v>332</v>
      </c>
      <c r="D128" s="161" t="s">
        <v>122</v>
      </c>
      <c r="E128" s="162" t="s">
        <v>333</v>
      </c>
      <c r="F128" s="163" t="s">
        <v>334</v>
      </c>
      <c r="G128" s="164" t="s">
        <v>319</v>
      </c>
      <c r="H128" s="165">
        <v>29</v>
      </c>
      <c r="I128" s="166"/>
      <c r="J128" s="167">
        <f t="shared" si="0"/>
        <v>0</v>
      </c>
      <c r="K128" s="168"/>
      <c r="L128" s="29"/>
      <c r="M128" s="169" t="s">
        <v>1</v>
      </c>
      <c r="N128" s="170" t="s">
        <v>37</v>
      </c>
      <c r="O128" s="57"/>
      <c r="P128" s="157">
        <f t="shared" si="1"/>
        <v>0</v>
      </c>
      <c r="Q128" s="157">
        <v>0</v>
      </c>
      <c r="R128" s="157">
        <f t="shared" si="2"/>
        <v>0</v>
      </c>
      <c r="S128" s="157">
        <v>0</v>
      </c>
      <c r="T128" s="158">
        <f t="shared" si="3"/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59" t="s">
        <v>84</v>
      </c>
      <c r="AT128" s="159" t="s">
        <v>122</v>
      </c>
      <c r="AU128" s="159" t="s">
        <v>78</v>
      </c>
      <c r="AY128" s="13" t="s">
        <v>111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3" t="s">
        <v>78</v>
      </c>
      <c r="BK128" s="160">
        <f t="shared" si="9"/>
        <v>0</v>
      </c>
      <c r="BL128" s="13" t="s">
        <v>84</v>
      </c>
      <c r="BM128" s="159" t="s">
        <v>335</v>
      </c>
    </row>
    <row r="129" spans="1:65" s="1" customFormat="1" ht="24.2" customHeight="1">
      <c r="A129" s="28"/>
      <c r="B129" s="145"/>
      <c r="C129" s="161" t="s">
        <v>336</v>
      </c>
      <c r="D129" s="161" t="s">
        <v>122</v>
      </c>
      <c r="E129" s="162" t="s">
        <v>337</v>
      </c>
      <c r="F129" s="163" t="s">
        <v>338</v>
      </c>
      <c r="G129" s="164" t="s">
        <v>164</v>
      </c>
      <c r="H129" s="165">
        <v>150</v>
      </c>
      <c r="I129" s="166"/>
      <c r="J129" s="167">
        <f t="shared" si="0"/>
        <v>0</v>
      </c>
      <c r="K129" s="168"/>
      <c r="L129" s="29"/>
      <c r="M129" s="169" t="s">
        <v>1</v>
      </c>
      <c r="N129" s="170" t="s">
        <v>37</v>
      </c>
      <c r="O129" s="57"/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59" t="s">
        <v>84</v>
      </c>
      <c r="AT129" s="159" t="s">
        <v>122</v>
      </c>
      <c r="AU129" s="159" t="s">
        <v>78</v>
      </c>
      <c r="AY129" s="13" t="s">
        <v>111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3" t="s">
        <v>78</v>
      </c>
      <c r="BK129" s="160">
        <f t="shared" si="9"/>
        <v>0</v>
      </c>
      <c r="BL129" s="13" t="s">
        <v>84</v>
      </c>
      <c r="BM129" s="159" t="s">
        <v>339</v>
      </c>
    </row>
    <row r="130" spans="1:65" s="1" customFormat="1" ht="24.2" customHeight="1">
      <c r="A130" s="28"/>
      <c r="B130" s="145"/>
      <c r="C130" s="161" t="s">
        <v>340</v>
      </c>
      <c r="D130" s="161" t="s">
        <v>122</v>
      </c>
      <c r="E130" s="162" t="s">
        <v>341</v>
      </c>
      <c r="F130" s="163" t="s">
        <v>342</v>
      </c>
      <c r="G130" s="164" t="s">
        <v>164</v>
      </c>
      <c r="H130" s="165">
        <v>80</v>
      </c>
      <c r="I130" s="166"/>
      <c r="J130" s="167">
        <f t="shared" si="0"/>
        <v>0</v>
      </c>
      <c r="K130" s="168"/>
      <c r="L130" s="29"/>
      <c r="M130" s="169" t="s">
        <v>1</v>
      </c>
      <c r="N130" s="170" t="s">
        <v>37</v>
      </c>
      <c r="O130" s="57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59" t="s">
        <v>84</v>
      </c>
      <c r="AT130" s="159" t="s">
        <v>122</v>
      </c>
      <c r="AU130" s="159" t="s">
        <v>78</v>
      </c>
      <c r="AY130" s="13" t="s">
        <v>111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3" t="s">
        <v>78</v>
      </c>
      <c r="BK130" s="160">
        <f t="shared" si="9"/>
        <v>0</v>
      </c>
      <c r="BL130" s="13" t="s">
        <v>84</v>
      </c>
      <c r="BM130" s="159" t="s">
        <v>343</v>
      </c>
    </row>
    <row r="131" spans="1:65" s="1" customFormat="1" ht="24.2" customHeight="1">
      <c r="A131" s="28"/>
      <c r="B131" s="145"/>
      <c r="C131" s="161" t="s">
        <v>234</v>
      </c>
      <c r="D131" s="161" t="s">
        <v>122</v>
      </c>
      <c r="E131" s="162" t="s">
        <v>344</v>
      </c>
      <c r="F131" s="163" t="s">
        <v>345</v>
      </c>
      <c r="G131" s="164" t="s">
        <v>164</v>
      </c>
      <c r="H131" s="165">
        <v>50</v>
      </c>
      <c r="I131" s="166"/>
      <c r="J131" s="167">
        <f t="shared" si="0"/>
        <v>0</v>
      </c>
      <c r="K131" s="168"/>
      <c r="L131" s="29"/>
      <c r="M131" s="169" t="s">
        <v>1</v>
      </c>
      <c r="N131" s="170" t="s">
        <v>37</v>
      </c>
      <c r="O131" s="57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59" t="s">
        <v>84</v>
      </c>
      <c r="AT131" s="159" t="s">
        <v>122</v>
      </c>
      <c r="AU131" s="159" t="s">
        <v>78</v>
      </c>
      <c r="AY131" s="13" t="s">
        <v>111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3" t="s">
        <v>78</v>
      </c>
      <c r="BK131" s="160">
        <f t="shared" si="9"/>
        <v>0</v>
      </c>
      <c r="BL131" s="13" t="s">
        <v>84</v>
      </c>
      <c r="BM131" s="159" t="s">
        <v>346</v>
      </c>
    </row>
    <row r="132" spans="1:65" s="1" customFormat="1" ht="24.2" customHeight="1">
      <c r="A132" s="28"/>
      <c r="B132" s="145"/>
      <c r="C132" s="161" t="s">
        <v>238</v>
      </c>
      <c r="D132" s="161" t="s">
        <v>122</v>
      </c>
      <c r="E132" s="162" t="s">
        <v>347</v>
      </c>
      <c r="F132" s="163" t="s">
        <v>348</v>
      </c>
      <c r="G132" s="164" t="s">
        <v>164</v>
      </c>
      <c r="H132" s="165">
        <v>25</v>
      </c>
      <c r="I132" s="166"/>
      <c r="J132" s="167">
        <f t="shared" si="0"/>
        <v>0</v>
      </c>
      <c r="K132" s="168"/>
      <c r="L132" s="29"/>
      <c r="M132" s="169" t="s">
        <v>1</v>
      </c>
      <c r="N132" s="170" t="s">
        <v>37</v>
      </c>
      <c r="O132" s="57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59" t="s">
        <v>84</v>
      </c>
      <c r="AT132" s="159" t="s">
        <v>122</v>
      </c>
      <c r="AU132" s="159" t="s">
        <v>78</v>
      </c>
      <c r="AY132" s="13" t="s">
        <v>111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3" t="s">
        <v>78</v>
      </c>
      <c r="BK132" s="160">
        <f t="shared" si="9"/>
        <v>0</v>
      </c>
      <c r="BL132" s="13" t="s">
        <v>84</v>
      </c>
      <c r="BM132" s="159" t="s">
        <v>349</v>
      </c>
    </row>
    <row r="133" spans="1:65" s="1" customFormat="1" ht="16.5" customHeight="1">
      <c r="A133" s="28"/>
      <c r="B133" s="145"/>
      <c r="C133" s="161" t="s">
        <v>76</v>
      </c>
      <c r="D133" s="161" t="s">
        <v>122</v>
      </c>
      <c r="E133" s="162" t="s">
        <v>350</v>
      </c>
      <c r="F133" s="163" t="s">
        <v>351</v>
      </c>
      <c r="G133" s="164" t="s">
        <v>319</v>
      </c>
      <c r="H133" s="165">
        <v>33</v>
      </c>
      <c r="I133" s="166"/>
      <c r="J133" s="167">
        <f t="shared" si="0"/>
        <v>0</v>
      </c>
      <c r="K133" s="168"/>
      <c r="L133" s="29"/>
      <c r="M133" s="169" t="s">
        <v>1</v>
      </c>
      <c r="N133" s="170" t="s">
        <v>37</v>
      </c>
      <c r="O133" s="57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59" t="s">
        <v>84</v>
      </c>
      <c r="AT133" s="159" t="s">
        <v>122</v>
      </c>
      <c r="AU133" s="159" t="s">
        <v>78</v>
      </c>
      <c r="AY133" s="13" t="s">
        <v>111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3" t="s">
        <v>78</v>
      </c>
      <c r="BK133" s="160">
        <f t="shared" si="9"/>
        <v>0</v>
      </c>
      <c r="BL133" s="13" t="s">
        <v>84</v>
      </c>
      <c r="BM133" s="159" t="s">
        <v>352</v>
      </c>
    </row>
    <row r="134" spans="1:65" s="1" customFormat="1" ht="21.75" customHeight="1">
      <c r="A134" s="28"/>
      <c r="B134" s="145"/>
      <c r="C134" s="161" t="s">
        <v>112</v>
      </c>
      <c r="D134" s="161" t="s">
        <v>122</v>
      </c>
      <c r="E134" s="162" t="s">
        <v>353</v>
      </c>
      <c r="F134" s="163" t="s">
        <v>354</v>
      </c>
      <c r="G134" s="164" t="s">
        <v>319</v>
      </c>
      <c r="H134" s="165">
        <v>205</v>
      </c>
      <c r="I134" s="166"/>
      <c r="J134" s="167">
        <f t="shared" si="0"/>
        <v>0</v>
      </c>
      <c r="K134" s="168"/>
      <c r="L134" s="29"/>
      <c r="M134" s="169" t="s">
        <v>1</v>
      </c>
      <c r="N134" s="170" t="s">
        <v>37</v>
      </c>
      <c r="O134" s="57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59" t="s">
        <v>84</v>
      </c>
      <c r="AT134" s="159" t="s">
        <v>122</v>
      </c>
      <c r="AU134" s="159" t="s">
        <v>78</v>
      </c>
      <c r="AY134" s="13" t="s">
        <v>111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3" t="s">
        <v>78</v>
      </c>
      <c r="BK134" s="160">
        <f t="shared" si="9"/>
        <v>0</v>
      </c>
      <c r="BL134" s="13" t="s">
        <v>84</v>
      </c>
      <c r="BM134" s="159" t="s">
        <v>355</v>
      </c>
    </row>
    <row r="135" spans="1:65" s="1" customFormat="1" ht="24.2" customHeight="1">
      <c r="A135" s="28"/>
      <c r="B135" s="145"/>
      <c r="C135" s="161" t="s">
        <v>181</v>
      </c>
      <c r="D135" s="161" t="s">
        <v>122</v>
      </c>
      <c r="E135" s="162" t="s">
        <v>356</v>
      </c>
      <c r="F135" s="163" t="s">
        <v>357</v>
      </c>
      <c r="G135" s="164" t="s">
        <v>164</v>
      </c>
      <c r="H135" s="165">
        <v>10</v>
      </c>
      <c r="I135" s="166"/>
      <c r="J135" s="167">
        <f t="shared" si="0"/>
        <v>0</v>
      </c>
      <c r="K135" s="168"/>
      <c r="L135" s="29"/>
      <c r="M135" s="169" t="s">
        <v>1</v>
      </c>
      <c r="N135" s="170" t="s">
        <v>37</v>
      </c>
      <c r="O135" s="57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59" t="s">
        <v>84</v>
      </c>
      <c r="AT135" s="159" t="s">
        <v>122</v>
      </c>
      <c r="AU135" s="159" t="s">
        <v>78</v>
      </c>
      <c r="AY135" s="13" t="s">
        <v>111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3" t="s">
        <v>78</v>
      </c>
      <c r="BK135" s="160">
        <f t="shared" si="9"/>
        <v>0</v>
      </c>
      <c r="BL135" s="13" t="s">
        <v>84</v>
      </c>
      <c r="BM135" s="159" t="s">
        <v>358</v>
      </c>
    </row>
    <row r="136" spans="1:65" s="1" customFormat="1" ht="16.5" customHeight="1">
      <c r="A136" s="28"/>
      <c r="B136" s="145"/>
      <c r="C136" s="161" t="s">
        <v>119</v>
      </c>
      <c r="D136" s="161" t="s">
        <v>122</v>
      </c>
      <c r="E136" s="162" t="s">
        <v>359</v>
      </c>
      <c r="F136" s="163" t="s">
        <v>360</v>
      </c>
      <c r="G136" s="164" t="s">
        <v>118</v>
      </c>
      <c r="H136" s="165">
        <v>205</v>
      </c>
      <c r="I136" s="166"/>
      <c r="J136" s="167">
        <f t="shared" si="0"/>
        <v>0</v>
      </c>
      <c r="K136" s="168"/>
      <c r="L136" s="29"/>
      <c r="M136" s="169" t="s">
        <v>1</v>
      </c>
      <c r="N136" s="170" t="s">
        <v>37</v>
      </c>
      <c r="O136" s="57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59" t="s">
        <v>84</v>
      </c>
      <c r="AT136" s="159" t="s">
        <v>122</v>
      </c>
      <c r="AU136" s="159" t="s">
        <v>78</v>
      </c>
      <c r="AY136" s="13" t="s">
        <v>111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3" t="s">
        <v>78</v>
      </c>
      <c r="BK136" s="160">
        <f t="shared" si="9"/>
        <v>0</v>
      </c>
      <c r="BL136" s="13" t="s">
        <v>84</v>
      </c>
      <c r="BM136" s="159" t="s">
        <v>361</v>
      </c>
    </row>
    <row r="137" spans="1:65" s="1" customFormat="1" ht="16.5" customHeight="1">
      <c r="A137" s="28"/>
      <c r="B137" s="145"/>
      <c r="C137" s="161" t="s">
        <v>204</v>
      </c>
      <c r="D137" s="161" t="s">
        <v>122</v>
      </c>
      <c r="E137" s="162" t="s">
        <v>362</v>
      </c>
      <c r="F137" s="163" t="s">
        <v>363</v>
      </c>
      <c r="G137" s="164" t="s">
        <v>319</v>
      </c>
      <c r="H137" s="165">
        <v>275</v>
      </c>
      <c r="I137" s="166"/>
      <c r="J137" s="167">
        <f t="shared" si="0"/>
        <v>0</v>
      </c>
      <c r="K137" s="168"/>
      <c r="L137" s="29"/>
      <c r="M137" s="169" t="s">
        <v>1</v>
      </c>
      <c r="N137" s="170" t="s">
        <v>37</v>
      </c>
      <c r="O137" s="57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59" t="s">
        <v>84</v>
      </c>
      <c r="AT137" s="159" t="s">
        <v>122</v>
      </c>
      <c r="AU137" s="159" t="s">
        <v>78</v>
      </c>
      <c r="AY137" s="13" t="s">
        <v>111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3" t="s">
        <v>78</v>
      </c>
      <c r="BK137" s="160">
        <f t="shared" si="9"/>
        <v>0</v>
      </c>
      <c r="BL137" s="13" t="s">
        <v>84</v>
      </c>
      <c r="BM137" s="159" t="s">
        <v>364</v>
      </c>
    </row>
    <row r="138" spans="1:65" s="1" customFormat="1" ht="24.2" customHeight="1">
      <c r="A138" s="28"/>
      <c r="B138" s="145"/>
      <c r="C138" s="161" t="s">
        <v>140</v>
      </c>
      <c r="D138" s="161" t="s">
        <v>122</v>
      </c>
      <c r="E138" s="162" t="s">
        <v>365</v>
      </c>
      <c r="F138" s="163" t="s">
        <v>366</v>
      </c>
      <c r="G138" s="164" t="s">
        <v>319</v>
      </c>
      <c r="H138" s="165">
        <v>22</v>
      </c>
      <c r="I138" s="166"/>
      <c r="J138" s="167">
        <f t="shared" si="0"/>
        <v>0</v>
      </c>
      <c r="K138" s="168"/>
      <c r="L138" s="29"/>
      <c r="M138" s="169" t="s">
        <v>1</v>
      </c>
      <c r="N138" s="170" t="s">
        <v>37</v>
      </c>
      <c r="O138" s="57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59" t="s">
        <v>84</v>
      </c>
      <c r="AT138" s="159" t="s">
        <v>122</v>
      </c>
      <c r="AU138" s="159" t="s">
        <v>78</v>
      </c>
      <c r="AY138" s="13" t="s">
        <v>111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3" t="s">
        <v>78</v>
      </c>
      <c r="BK138" s="160">
        <f t="shared" si="9"/>
        <v>0</v>
      </c>
      <c r="BL138" s="13" t="s">
        <v>84</v>
      </c>
      <c r="BM138" s="159" t="s">
        <v>367</v>
      </c>
    </row>
    <row r="139" spans="1:65" s="1" customFormat="1" ht="16.5" customHeight="1">
      <c r="A139" s="28"/>
      <c r="B139" s="145"/>
      <c r="C139" s="161" t="s">
        <v>368</v>
      </c>
      <c r="D139" s="161" t="s">
        <v>122</v>
      </c>
      <c r="E139" s="162" t="s">
        <v>369</v>
      </c>
      <c r="F139" s="163" t="s">
        <v>370</v>
      </c>
      <c r="G139" s="164" t="s">
        <v>319</v>
      </c>
      <c r="H139" s="165">
        <v>33</v>
      </c>
      <c r="I139" s="166"/>
      <c r="J139" s="167">
        <f t="shared" si="0"/>
        <v>0</v>
      </c>
      <c r="K139" s="168"/>
      <c r="L139" s="29"/>
      <c r="M139" s="169" t="s">
        <v>1</v>
      </c>
      <c r="N139" s="170" t="s">
        <v>37</v>
      </c>
      <c r="O139" s="57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59" t="s">
        <v>84</v>
      </c>
      <c r="AT139" s="159" t="s">
        <v>122</v>
      </c>
      <c r="AU139" s="159" t="s">
        <v>78</v>
      </c>
      <c r="AY139" s="13" t="s">
        <v>111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3" t="s">
        <v>78</v>
      </c>
      <c r="BK139" s="160">
        <f t="shared" si="9"/>
        <v>0</v>
      </c>
      <c r="BL139" s="13" t="s">
        <v>84</v>
      </c>
      <c r="BM139" s="159" t="s">
        <v>371</v>
      </c>
    </row>
    <row r="140" spans="1:65" s="1" customFormat="1" ht="16.5" customHeight="1">
      <c r="A140" s="28"/>
      <c r="B140" s="145"/>
      <c r="C140" s="161" t="s">
        <v>197</v>
      </c>
      <c r="D140" s="161" t="s">
        <v>122</v>
      </c>
      <c r="E140" s="162" t="s">
        <v>372</v>
      </c>
      <c r="F140" s="163" t="s">
        <v>373</v>
      </c>
      <c r="G140" s="164" t="s">
        <v>319</v>
      </c>
      <c r="H140" s="165">
        <v>17</v>
      </c>
      <c r="I140" s="166"/>
      <c r="J140" s="167">
        <f t="shared" si="0"/>
        <v>0</v>
      </c>
      <c r="K140" s="168"/>
      <c r="L140" s="29"/>
      <c r="M140" s="169" t="s">
        <v>1</v>
      </c>
      <c r="N140" s="170" t="s">
        <v>37</v>
      </c>
      <c r="O140" s="57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59" t="s">
        <v>84</v>
      </c>
      <c r="AT140" s="159" t="s">
        <v>122</v>
      </c>
      <c r="AU140" s="159" t="s">
        <v>78</v>
      </c>
      <c r="AY140" s="13" t="s">
        <v>111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3" t="s">
        <v>78</v>
      </c>
      <c r="BK140" s="160">
        <f t="shared" si="9"/>
        <v>0</v>
      </c>
      <c r="BL140" s="13" t="s">
        <v>84</v>
      </c>
      <c r="BM140" s="159" t="s">
        <v>374</v>
      </c>
    </row>
    <row r="141" spans="1:65" s="1" customFormat="1" ht="24.2" customHeight="1">
      <c r="A141" s="28"/>
      <c r="B141" s="145"/>
      <c r="C141" s="161" t="s">
        <v>375</v>
      </c>
      <c r="D141" s="161" t="s">
        <v>122</v>
      </c>
      <c r="E141" s="162" t="s">
        <v>376</v>
      </c>
      <c r="F141" s="163" t="s">
        <v>377</v>
      </c>
      <c r="G141" s="164" t="s">
        <v>319</v>
      </c>
      <c r="H141" s="165">
        <v>12</v>
      </c>
      <c r="I141" s="166"/>
      <c r="J141" s="167">
        <f t="shared" si="0"/>
        <v>0</v>
      </c>
      <c r="K141" s="168"/>
      <c r="L141" s="29"/>
      <c r="M141" s="169" t="s">
        <v>1</v>
      </c>
      <c r="N141" s="170" t="s">
        <v>37</v>
      </c>
      <c r="O141" s="57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59" t="s">
        <v>84</v>
      </c>
      <c r="AT141" s="159" t="s">
        <v>122</v>
      </c>
      <c r="AU141" s="159" t="s">
        <v>78</v>
      </c>
      <c r="AY141" s="13" t="s">
        <v>111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3" t="s">
        <v>78</v>
      </c>
      <c r="BK141" s="160">
        <f t="shared" si="9"/>
        <v>0</v>
      </c>
      <c r="BL141" s="13" t="s">
        <v>84</v>
      </c>
      <c r="BM141" s="159" t="s">
        <v>378</v>
      </c>
    </row>
    <row r="142" spans="1:65" s="1" customFormat="1" ht="16.5" customHeight="1">
      <c r="A142" s="28"/>
      <c r="B142" s="145"/>
      <c r="C142" s="161" t="s">
        <v>379</v>
      </c>
      <c r="D142" s="161" t="s">
        <v>122</v>
      </c>
      <c r="E142" s="162" t="s">
        <v>380</v>
      </c>
      <c r="F142" s="163" t="s">
        <v>381</v>
      </c>
      <c r="G142" s="164" t="s">
        <v>319</v>
      </c>
      <c r="H142" s="165">
        <v>19</v>
      </c>
      <c r="I142" s="166"/>
      <c r="J142" s="167">
        <f t="shared" si="0"/>
        <v>0</v>
      </c>
      <c r="K142" s="168"/>
      <c r="L142" s="29"/>
      <c r="M142" s="169" t="s">
        <v>1</v>
      </c>
      <c r="N142" s="170" t="s">
        <v>37</v>
      </c>
      <c r="O142" s="57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59" t="s">
        <v>84</v>
      </c>
      <c r="AT142" s="159" t="s">
        <v>122</v>
      </c>
      <c r="AU142" s="159" t="s">
        <v>78</v>
      </c>
      <c r="AY142" s="13" t="s">
        <v>111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3" t="s">
        <v>78</v>
      </c>
      <c r="BK142" s="160">
        <f t="shared" si="9"/>
        <v>0</v>
      </c>
      <c r="BL142" s="13" t="s">
        <v>84</v>
      </c>
      <c r="BM142" s="159" t="s">
        <v>382</v>
      </c>
    </row>
    <row r="143" spans="1:65" s="1" customFormat="1" ht="24.2" customHeight="1">
      <c r="A143" s="28"/>
      <c r="B143" s="145"/>
      <c r="C143" s="161" t="s">
        <v>383</v>
      </c>
      <c r="D143" s="161" t="s">
        <v>122</v>
      </c>
      <c r="E143" s="162" t="s">
        <v>384</v>
      </c>
      <c r="F143" s="163" t="s">
        <v>385</v>
      </c>
      <c r="G143" s="164" t="s">
        <v>319</v>
      </c>
      <c r="H143" s="165">
        <v>2</v>
      </c>
      <c r="I143" s="166"/>
      <c r="J143" s="167">
        <f t="shared" si="0"/>
        <v>0</v>
      </c>
      <c r="K143" s="168"/>
      <c r="L143" s="29"/>
      <c r="M143" s="169" t="s">
        <v>1</v>
      </c>
      <c r="N143" s="170" t="s">
        <v>37</v>
      </c>
      <c r="O143" s="57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59" t="s">
        <v>84</v>
      </c>
      <c r="AT143" s="159" t="s">
        <v>122</v>
      </c>
      <c r="AU143" s="159" t="s">
        <v>78</v>
      </c>
      <c r="AY143" s="13" t="s">
        <v>111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3" t="s">
        <v>78</v>
      </c>
      <c r="BK143" s="160">
        <f t="shared" si="9"/>
        <v>0</v>
      </c>
      <c r="BL143" s="13" t="s">
        <v>84</v>
      </c>
      <c r="BM143" s="159" t="s">
        <v>386</v>
      </c>
    </row>
    <row r="144" spans="1:65" s="1" customFormat="1" ht="24.2" customHeight="1">
      <c r="A144" s="28"/>
      <c r="B144" s="145"/>
      <c r="C144" s="161" t="s">
        <v>126</v>
      </c>
      <c r="D144" s="161" t="s">
        <v>122</v>
      </c>
      <c r="E144" s="162" t="s">
        <v>387</v>
      </c>
      <c r="F144" s="163" t="s">
        <v>388</v>
      </c>
      <c r="G144" s="164" t="s">
        <v>319</v>
      </c>
      <c r="H144" s="165">
        <v>1</v>
      </c>
      <c r="I144" s="166"/>
      <c r="J144" s="167">
        <f t="shared" si="0"/>
        <v>0</v>
      </c>
      <c r="K144" s="168"/>
      <c r="L144" s="29"/>
      <c r="M144" s="169" t="s">
        <v>1</v>
      </c>
      <c r="N144" s="170" t="s">
        <v>37</v>
      </c>
      <c r="O144" s="57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59" t="s">
        <v>84</v>
      </c>
      <c r="AT144" s="159" t="s">
        <v>122</v>
      </c>
      <c r="AU144" s="159" t="s">
        <v>78</v>
      </c>
      <c r="AY144" s="13" t="s">
        <v>111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3" t="s">
        <v>78</v>
      </c>
      <c r="BK144" s="160">
        <f t="shared" si="9"/>
        <v>0</v>
      </c>
      <c r="BL144" s="13" t="s">
        <v>84</v>
      </c>
      <c r="BM144" s="159" t="s">
        <v>389</v>
      </c>
    </row>
    <row r="145" spans="1:65" s="1" customFormat="1" ht="24.2" customHeight="1">
      <c r="A145" s="28"/>
      <c r="B145" s="145"/>
      <c r="C145" s="161" t="s">
        <v>390</v>
      </c>
      <c r="D145" s="161" t="s">
        <v>122</v>
      </c>
      <c r="E145" s="162" t="s">
        <v>391</v>
      </c>
      <c r="F145" s="163" t="s">
        <v>392</v>
      </c>
      <c r="G145" s="164" t="s">
        <v>319</v>
      </c>
      <c r="H145" s="165">
        <v>21</v>
      </c>
      <c r="I145" s="166"/>
      <c r="J145" s="167">
        <f t="shared" si="0"/>
        <v>0</v>
      </c>
      <c r="K145" s="168"/>
      <c r="L145" s="29"/>
      <c r="M145" s="169" t="s">
        <v>1</v>
      </c>
      <c r="N145" s="170" t="s">
        <v>37</v>
      </c>
      <c r="O145" s="57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59" t="s">
        <v>84</v>
      </c>
      <c r="AT145" s="159" t="s">
        <v>122</v>
      </c>
      <c r="AU145" s="159" t="s">
        <v>78</v>
      </c>
      <c r="AY145" s="13" t="s">
        <v>111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3" t="s">
        <v>78</v>
      </c>
      <c r="BK145" s="160">
        <f t="shared" si="9"/>
        <v>0</v>
      </c>
      <c r="BL145" s="13" t="s">
        <v>84</v>
      </c>
      <c r="BM145" s="159" t="s">
        <v>393</v>
      </c>
    </row>
    <row r="146" spans="1:65" s="1" customFormat="1" ht="24.2" customHeight="1">
      <c r="A146" s="28"/>
      <c r="B146" s="145"/>
      <c r="C146" s="161" t="s">
        <v>394</v>
      </c>
      <c r="D146" s="161" t="s">
        <v>122</v>
      </c>
      <c r="E146" s="162" t="s">
        <v>395</v>
      </c>
      <c r="F146" s="163" t="s">
        <v>396</v>
      </c>
      <c r="G146" s="164" t="s">
        <v>319</v>
      </c>
      <c r="H146" s="165">
        <v>20</v>
      </c>
      <c r="I146" s="166"/>
      <c r="J146" s="167">
        <f t="shared" si="0"/>
        <v>0</v>
      </c>
      <c r="K146" s="168"/>
      <c r="L146" s="29"/>
      <c r="M146" s="169" t="s">
        <v>1</v>
      </c>
      <c r="N146" s="170" t="s">
        <v>37</v>
      </c>
      <c r="O146" s="57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59" t="s">
        <v>84</v>
      </c>
      <c r="AT146" s="159" t="s">
        <v>122</v>
      </c>
      <c r="AU146" s="159" t="s">
        <v>78</v>
      </c>
      <c r="AY146" s="13" t="s">
        <v>111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3" t="s">
        <v>78</v>
      </c>
      <c r="BK146" s="160">
        <f t="shared" si="9"/>
        <v>0</v>
      </c>
      <c r="BL146" s="13" t="s">
        <v>84</v>
      </c>
      <c r="BM146" s="159" t="s">
        <v>397</v>
      </c>
    </row>
    <row r="147" spans="1:65" s="1" customFormat="1" ht="24.2" customHeight="1">
      <c r="A147" s="28"/>
      <c r="B147" s="145"/>
      <c r="C147" s="161" t="s">
        <v>248</v>
      </c>
      <c r="D147" s="161" t="s">
        <v>122</v>
      </c>
      <c r="E147" s="162" t="s">
        <v>398</v>
      </c>
      <c r="F147" s="163" t="s">
        <v>399</v>
      </c>
      <c r="G147" s="164" t="s">
        <v>319</v>
      </c>
      <c r="H147" s="165">
        <v>27</v>
      </c>
      <c r="I147" s="166"/>
      <c r="J147" s="167">
        <f t="shared" si="0"/>
        <v>0</v>
      </c>
      <c r="K147" s="168"/>
      <c r="L147" s="29"/>
      <c r="M147" s="169" t="s">
        <v>1</v>
      </c>
      <c r="N147" s="170" t="s">
        <v>37</v>
      </c>
      <c r="O147" s="57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59" t="s">
        <v>84</v>
      </c>
      <c r="AT147" s="159" t="s">
        <v>122</v>
      </c>
      <c r="AU147" s="159" t="s">
        <v>78</v>
      </c>
      <c r="AY147" s="13" t="s">
        <v>111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3" t="s">
        <v>78</v>
      </c>
      <c r="BK147" s="160">
        <f t="shared" si="9"/>
        <v>0</v>
      </c>
      <c r="BL147" s="13" t="s">
        <v>84</v>
      </c>
      <c r="BM147" s="159" t="s">
        <v>400</v>
      </c>
    </row>
    <row r="148" spans="1:65" s="1" customFormat="1" ht="24.2" customHeight="1">
      <c r="A148" s="28"/>
      <c r="B148" s="145"/>
      <c r="C148" s="161" t="s">
        <v>401</v>
      </c>
      <c r="D148" s="161" t="s">
        <v>122</v>
      </c>
      <c r="E148" s="162" t="s">
        <v>402</v>
      </c>
      <c r="F148" s="163" t="s">
        <v>403</v>
      </c>
      <c r="G148" s="164" t="s">
        <v>319</v>
      </c>
      <c r="H148" s="165">
        <v>29</v>
      </c>
      <c r="I148" s="166"/>
      <c r="J148" s="167">
        <f t="shared" si="0"/>
        <v>0</v>
      </c>
      <c r="K148" s="168"/>
      <c r="L148" s="29"/>
      <c r="M148" s="169" t="s">
        <v>1</v>
      </c>
      <c r="N148" s="170" t="s">
        <v>37</v>
      </c>
      <c r="O148" s="57"/>
      <c r="P148" s="157">
        <f t="shared" si="1"/>
        <v>0</v>
      </c>
      <c r="Q148" s="157">
        <v>0</v>
      </c>
      <c r="R148" s="157">
        <f t="shared" si="2"/>
        <v>0</v>
      </c>
      <c r="S148" s="157">
        <v>0</v>
      </c>
      <c r="T148" s="158">
        <f t="shared" si="3"/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59" t="s">
        <v>84</v>
      </c>
      <c r="AT148" s="159" t="s">
        <v>122</v>
      </c>
      <c r="AU148" s="159" t="s">
        <v>78</v>
      </c>
      <c r="AY148" s="13" t="s">
        <v>111</v>
      </c>
      <c r="BE148" s="160">
        <f t="shared" si="4"/>
        <v>0</v>
      </c>
      <c r="BF148" s="160">
        <f t="shared" si="5"/>
        <v>0</v>
      </c>
      <c r="BG148" s="160">
        <f t="shared" si="6"/>
        <v>0</v>
      </c>
      <c r="BH148" s="160">
        <f t="shared" si="7"/>
        <v>0</v>
      </c>
      <c r="BI148" s="160">
        <f t="shared" si="8"/>
        <v>0</v>
      </c>
      <c r="BJ148" s="13" t="s">
        <v>78</v>
      </c>
      <c r="BK148" s="160">
        <f t="shared" si="9"/>
        <v>0</v>
      </c>
      <c r="BL148" s="13" t="s">
        <v>84</v>
      </c>
      <c r="BM148" s="159" t="s">
        <v>404</v>
      </c>
    </row>
    <row r="149" spans="1:65" s="1" customFormat="1" ht="24.2" customHeight="1">
      <c r="A149" s="28"/>
      <c r="B149" s="145"/>
      <c r="C149" s="161" t="s">
        <v>121</v>
      </c>
      <c r="D149" s="161" t="s">
        <v>122</v>
      </c>
      <c r="E149" s="162" t="s">
        <v>405</v>
      </c>
      <c r="F149" s="163" t="s">
        <v>406</v>
      </c>
      <c r="G149" s="164" t="s">
        <v>319</v>
      </c>
      <c r="H149" s="165">
        <v>22</v>
      </c>
      <c r="I149" s="166"/>
      <c r="J149" s="167">
        <f t="shared" si="0"/>
        <v>0</v>
      </c>
      <c r="K149" s="168"/>
      <c r="L149" s="29"/>
      <c r="M149" s="169" t="s">
        <v>1</v>
      </c>
      <c r="N149" s="170" t="s">
        <v>37</v>
      </c>
      <c r="O149" s="57"/>
      <c r="P149" s="157">
        <f t="shared" si="1"/>
        <v>0</v>
      </c>
      <c r="Q149" s="157">
        <v>0</v>
      </c>
      <c r="R149" s="157">
        <f t="shared" si="2"/>
        <v>0</v>
      </c>
      <c r="S149" s="157">
        <v>0</v>
      </c>
      <c r="T149" s="158">
        <f t="shared" si="3"/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59" t="s">
        <v>84</v>
      </c>
      <c r="AT149" s="159" t="s">
        <v>122</v>
      </c>
      <c r="AU149" s="159" t="s">
        <v>78</v>
      </c>
      <c r="AY149" s="13" t="s">
        <v>111</v>
      </c>
      <c r="BE149" s="160">
        <f t="shared" si="4"/>
        <v>0</v>
      </c>
      <c r="BF149" s="160">
        <f t="shared" si="5"/>
        <v>0</v>
      </c>
      <c r="BG149" s="160">
        <f t="shared" si="6"/>
        <v>0</v>
      </c>
      <c r="BH149" s="160">
        <f t="shared" si="7"/>
        <v>0</v>
      </c>
      <c r="BI149" s="160">
        <f t="shared" si="8"/>
        <v>0</v>
      </c>
      <c r="BJ149" s="13" t="s">
        <v>78</v>
      </c>
      <c r="BK149" s="160">
        <f t="shared" si="9"/>
        <v>0</v>
      </c>
      <c r="BL149" s="13" t="s">
        <v>84</v>
      </c>
      <c r="BM149" s="159" t="s">
        <v>407</v>
      </c>
    </row>
    <row r="150" spans="1:65" s="1" customFormat="1" ht="16.5" customHeight="1">
      <c r="A150" s="28"/>
      <c r="B150" s="145"/>
      <c r="C150" s="161" t="s">
        <v>408</v>
      </c>
      <c r="D150" s="161" t="s">
        <v>122</v>
      </c>
      <c r="E150" s="162" t="s">
        <v>409</v>
      </c>
      <c r="F150" s="163" t="s">
        <v>410</v>
      </c>
      <c r="G150" s="164" t="s">
        <v>118</v>
      </c>
      <c r="H150" s="165">
        <v>33</v>
      </c>
      <c r="I150" s="166"/>
      <c r="J150" s="167">
        <f t="shared" si="0"/>
        <v>0</v>
      </c>
      <c r="K150" s="168"/>
      <c r="L150" s="29"/>
      <c r="M150" s="169" t="s">
        <v>1</v>
      </c>
      <c r="N150" s="170" t="s">
        <v>37</v>
      </c>
      <c r="O150" s="57"/>
      <c r="P150" s="157">
        <f t="shared" si="1"/>
        <v>0</v>
      </c>
      <c r="Q150" s="157">
        <v>0</v>
      </c>
      <c r="R150" s="157">
        <f t="shared" si="2"/>
        <v>0</v>
      </c>
      <c r="S150" s="157">
        <v>0</v>
      </c>
      <c r="T150" s="158">
        <f t="shared" si="3"/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59" t="s">
        <v>84</v>
      </c>
      <c r="AT150" s="159" t="s">
        <v>122</v>
      </c>
      <c r="AU150" s="159" t="s">
        <v>78</v>
      </c>
      <c r="AY150" s="13" t="s">
        <v>111</v>
      </c>
      <c r="BE150" s="160">
        <f t="shared" si="4"/>
        <v>0</v>
      </c>
      <c r="BF150" s="160">
        <f t="shared" si="5"/>
        <v>0</v>
      </c>
      <c r="BG150" s="160">
        <f t="shared" si="6"/>
        <v>0</v>
      </c>
      <c r="BH150" s="160">
        <f t="shared" si="7"/>
        <v>0</v>
      </c>
      <c r="BI150" s="160">
        <f t="shared" si="8"/>
        <v>0</v>
      </c>
      <c r="BJ150" s="13" t="s">
        <v>78</v>
      </c>
      <c r="BK150" s="160">
        <f t="shared" si="9"/>
        <v>0</v>
      </c>
      <c r="BL150" s="13" t="s">
        <v>84</v>
      </c>
      <c r="BM150" s="159" t="s">
        <v>411</v>
      </c>
    </row>
    <row r="151" spans="1:65" s="1" customFormat="1" ht="16.5" customHeight="1">
      <c r="A151" s="28"/>
      <c r="B151" s="145"/>
      <c r="C151" s="161" t="s">
        <v>412</v>
      </c>
      <c r="D151" s="161" t="s">
        <v>122</v>
      </c>
      <c r="E151" s="162" t="s">
        <v>413</v>
      </c>
      <c r="F151" s="163" t="s">
        <v>414</v>
      </c>
      <c r="G151" s="164" t="s">
        <v>118</v>
      </c>
      <c r="H151" s="165">
        <v>2</v>
      </c>
      <c r="I151" s="166"/>
      <c r="J151" s="167">
        <f t="shared" si="0"/>
        <v>0</v>
      </c>
      <c r="K151" s="168"/>
      <c r="L151" s="29"/>
      <c r="M151" s="169" t="s">
        <v>1</v>
      </c>
      <c r="N151" s="170" t="s">
        <v>37</v>
      </c>
      <c r="O151" s="57"/>
      <c r="P151" s="157">
        <f t="shared" si="1"/>
        <v>0</v>
      </c>
      <c r="Q151" s="157">
        <v>0</v>
      </c>
      <c r="R151" s="157">
        <f t="shared" si="2"/>
        <v>0</v>
      </c>
      <c r="S151" s="157">
        <v>0</v>
      </c>
      <c r="T151" s="158">
        <f t="shared" si="3"/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59" t="s">
        <v>84</v>
      </c>
      <c r="AT151" s="159" t="s">
        <v>122</v>
      </c>
      <c r="AU151" s="159" t="s">
        <v>78</v>
      </c>
      <c r="AY151" s="13" t="s">
        <v>111</v>
      </c>
      <c r="BE151" s="160">
        <f t="shared" si="4"/>
        <v>0</v>
      </c>
      <c r="BF151" s="160">
        <f t="shared" si="5"/>
        <v>0</v>
      </c>
      <c r="BG151" s="160">
        <f t="shared" si="6"/>
        <v>0</v>
      </c>
      <c r="BH151" s="160">
        <f t="shared" si="7"/>
        <v>0</v>
      </c>
      <c r="BI151" s="160">
        <f t="shared" si="8"/>
        <v>0</v>
      </c>
      <c r="BJ151" s="13" t="s">
        <v>78</v>
      </c>
      <c r="BK151" s="160">
        <f t="shared" si="9"/>
        <v>0</v>
      </c>
      <c r="BL151" s="13" t="s">
        <v>84</v>
      </c>
      <c r="BM151" s="159" t="s">
        <v>415</v>
      </c>
    </row>
    <row r="152" spans="1:65" s="1" customFormat="1" ht="24.2" customHeight="1">
      <c r="A152" s="28"/>
      <c r="B152" s="145"/>
      <c r="C152" s="161" t="s">
        <v>179</v>
      </c>
      <c r="D152" s="161" t="s">
        <v>122</v>
      </c>
      <c r="E152" s="162" t="s">
        <v>416</v>
      </c>
      <c r="F152" s="163" t="s">
        <v>417</v>
      </c>
      <c r="G152" s="164" t="s">
        <v>118</v>
      </c>
      <c r="H152" s="165">
        <v>17</v>
      </c>
      <c r="I152" s="166"/>
      <c r="J152" s="167">
        <f t="shared" si="0"/>
        <v>0</v>
      </c>
      <c r="K152" s="168"/>
      <c r="L152" s="29"/>
      <c r="M152" s="169" t="s">
        <v>1</v>
      </c>
      <c r="N152" s="170" t="s">
        <v>37</v>
      </c>
      <c r="O152" s="57"/>
      <c r="P152" s="157">
        <f t="shared" si="1"/>
        <v>0</v>
      </c>
      <c r="Q152" s="157">
        <v>0</v>
      </c>
      <c r="R152" s="157">
        <f t="shared" si="2"/>
        <v>0</v>
      </c>
      <c r="S152" s="157">
        <v>0</v>
      </c>
      <c r="T152" s="158">
        <f t="shared" si="3"/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59" t="s">
        <v>84</v>
      </c>
      <c r="AT152" s="159" t="s">
        <v>122</v>
      </c>
      <c r="AU152" s="159" t="s">
        <v>78</v>
      </c>
      <c r="AY152" s="13" t="s">
        <v>111</v>
      </c>
      <c r="BE152" s="160">
        <f t="shared" si="4"/>
        <v>0</v>
      </c>
      <c r="BF152" s="160">
        <f t="shared" si="5"/>
        <v>0</v>
      </c>
      <c r="BG152" s="160">
        <f t="shared" si="6"/>
        <v>0</v>
      </c>
      <c r="BH152" s="160">
        <f t="shared" si="7"/>
        <v>0</v>
      </c>
      <c r="BI152" s="160">
        <f t="shared" si="8"/>
        <v>0</v>
      </c>
      <c r="BJ152" s="13" t="s">
        <v>78</v>
      </c>
      <c r="BK152" s="160">
        <f t="shared" si="9"/>
        <v>0</v>
      </c>
      <c r="BL152" s="13" t="s">
        <v>84</v>
      </c>
      <c r="BM152" s="159" t="s">
        <v>418</v>
      </c>
    </row>
    <row r="153" spans="1:65" s="1" customFormat="1" ht="37.9" customHeight="1">
      <c r="A153" s="28"/>
      <c r="B153" s="145"/>
      <c r="C153" s="161" t="s">
        <v>419</v>
      </c>
      <c r="D153" s="161" t="s">
        <v>122</v>
      </c>
      <c r="E153" s="162" t="s">
        <v>420</v>
      </c>
      <c r="F153" s="163" t="s">
        <v>421</v>
      </c>
      <c r="G153" s="164" t="s">
        <v>118</v>
      </c>
      <c r="H153" s="165">
        <v>1</v>
      </c>
      <c r="I153" s="166"/>
      <c r="J153" s="167">
        <f t="shared" ref="J153:J184" si="10">ROUND(I153*H153,2)</f>
        <v>0</v>
      </c>
      <c r="K153" s="168"/>
      <c r="L153" s="29"/>
      <c r="M153" s="169" t="s">
        <v>1</v>
      </c>
      <c r="N153" s="170" t="s">
        <v>37</v>
      </c>
      <c r="O153" s="57"/>
      <c r="P153" s="157">
        <f t="shared" ref="P153:P184" si="11">O153*H153</f>
        <v>0</v>
      </c>
      <c r="Q153" s="157">
        <v>0</v>
      </c>
      <c r="R153" s="157">
        <f t="shared" ref="R153:R184" si="12">Q153*H153</f>
        <v>0</v>
      </c>
      <c r="S153" s="157">
        <v>0</v>
      </c>
      <c r="T153" s="158">
        <f t="shared" ref="T153:T184" si="13"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59" t="s">
        <v>84</v>
      </c>
      <c r="AT153" s="159" t="s">
        <v>122</v>
      </c>
      <c r="AU153" s="159" t="s">
        <v>78</v>
      </c>
      <c r="AY153" s="13" t="s">
        <v>111</v>
      </c>
      <c r="BE153" s="160">
        <f t="shared" ref="BE153:BE184" si="14">IF(N153="základná",J153,0)</f>
        <v>0</v>
      </c>
      <c r="BF153" s="160">
        <f t="shared" ref="BF153:BF184" si="15">IF(N153="znížená",J153,0)</f>
        <v>0</v>
      </c>
      <c r="BG153" s="160">
        <f t="shared" ref="BG153:BG184" si="16">IF(N153="zákl. prenesená",J153,0)</f>
        <v>0</v>
      </c>
      <c r="BH153" s="160">
        <f t="shared" ref="BH153:BH184" si="17">IF(N153="zníž. prenesená",J153,0)</f>
        <v>0</v>
      </c>
      <c r="BI153" s="160">
        <f t="shared" ref="BI153:BI184" si="18">IF(N153="nulová",J153,0)</f>
        <v>0</v>
      </c>
      <c r="BJ153" s="13" t="s">
        <v>78</v>
      </c>
      <c r="BK153" s="160">
        <f t="shared" ref="BK153:BK184" si="19">ROUND(I153*H153,2)</f>
        <v>0</v>
      </c>
      <c r="BL153" s="13" t="s">
        <v>84</v>
      </c>
      <c r="BM153" s="159" t="s">
        <v>422</v>
      </c>
    </row>
    <row r="154" spans="1:65" s="1" customFormat="1" ht="24.2" customHeight="1">
      <c r="A154" s="28"/>
      <c r="B154" s="145"/>
      <c r="C154" s="161" t="s">
        <v>423</v>
      </c>
      <c r="D154" s="161" t="s">
        <v>122</v>
      </c>
      <c r="E154" s="162" t="s">
        <v>424</v>
      </c>
      <c r="F154" s="163" t="s">
        <v>425</v>
      </c>
      <c r="G154" s="164" t="s">
        <v>319</v>
      </c>
      <c r="H154" s="165">
        <v>12</v>
      </c>
      <c r="I154" s="166"/>
      <c r="J154" s="167">
        <f t="shared" si="10"/>
        <v>0</v>
      </c>
      <c r="K154" s="168"/>
      <c r="L154" s="29"/>
      <c r="M154" s="169" t="s">
        <v>1</v>
      </c>
      <c r="N154" s="170" t="s">
        <v>37</v>
      </c>
      <c r="O154" s="57"/>
      <c r="P154" s="157">
        <f t="shared" si="11"/>
        <v>0</v>
      </c>
      <c r="Q154" s="157">
        <v>0</v>
      </c>
      <c r="R154" s="157">
        <f t="shared" si="12"/>
        <v>0</v>
      </c>
      <c r="S154" s="157">
        <v>0</v>
      </c>
      <c r="T154" s="158">
        <f t="shared" si="13"/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59" t="s">
        <v>84</v>
      </c>
      <c r="AT154" s="159" t="s">
        <v>122</v>
      </c>
      <c r="AU154" s="159" t="s">
        <v>78</v>
      </c>
      <c r="AY154" s="13" t="s">
        <v>111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3" t="s">
        <v>78</v>
      </c>
      <c r="BK154" s="160">
        <f t="shared" si="19"/>
        <v>0</v>
      </c>
      <c r="BL154" s="13" t="s">
        <v>84</v>
      </c>
      <c r="BM154" s="159" t="s">
        <v>426</v>
      </c>
    </row>
    <row r="155" spans="1:65" s="1" customFormat="1" ht="24.2" customHeight="1">
      <c r="A155" s="28"/>
      <c r="B155" s="145"/>
      <c r="C155" s="161" t="s">
        <v>150</v>
      </c>
      <c r="D155" s="161" t="s">
        <v>122</v>
      </c>
      <c r="E155" s="162" t="s">
        <v>427</v>
      </c>
      <c r="F155" s="163" t="s">
        <v>428</v>
      </c>
      <c r="G155" s="164" t="s">
        <v>319</v>
      </c>
      <c r="H155" s="165">
        <v>2</v>
      </c>
      <c r="I155" s="166"/>
      <c r="J155" s="167">
        <f t="shared" si="10"/>
        <v>0</v>
      </c>
      <c r="K155" s="168"/>
      <c r="L155" s="29"/>
      <c r="M155" s="169" t="s">
        <v>1</v>
      </c>
      <c r="N155" s="170" t="s">
        <v>37</v>
      </c>
      <c r="O155" s="57"/>
      <c r="P155" s="157">
        <f t="shared" si="11"/>
        <v>0</v>
      </c>
      <c r="Q155" s="157">
        <v>0</v>
      </c>
      <c r="R155" s="157">
        <f t="shared" si="12"/>
        <v>0</v>
      </c>
      <c r="S155" s="157">
        <v>0</v>
      </c>
      <c r="T155" s="158">
        <f t="shared" si="13"/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59" t="s">
        <v>84</v>
      </c>
      <c r="AT155" s="159" t="s">
        <v>122</v>
      </c>
      <c r="AU155" s="159" t="s">
        <v>78</v>
      </c>
      <c r="AY155" s="13" t="s">
        <v>111</v>
      </c>
      <c r="BE155" s="160">
        <f t="shared" si="14"/>
        <v>0</v>
      </c>
      <c r="BF155" s="160">
        <f t="shared" si="15"/>
        <v>0</v>
      </c>
      <c r="BG155" s="160">
        <f t="shared" si="16"/>
        <v>0</v>
      </c>
      <c r="BH155" s="160">
        <f t="shared" si="17"/>
        <v>0</v>
      </c>
      <c r="BI155" s="160">
        <f t="shared" si="18"/>
        <v>0</v>
      </c>
      <c r="BJ155" s="13" t="s">
        <v>78</v>
      </c>
      <c r="BK155" s="160">
        <f t="shared" si="19"/>
        <v>0</v>
      </c>
      <c r="BL155" s="13" t="s">
        <v>84</v>
      </c>
      <c r="BM155" s="159" t="s">
        <v>429</v>
      </c>
    </row>
    <row r="156" spans="1:65" s="1" customFormat="1" ht="24.2" customHeight="1">
      <c r="A156" s="28"/>
      <c r="B156" s="145"/>
      <c r="C156" s="161" t="s">
        <v>136</v>
      </c>
      <c r="D156" s="161" t="s">
        <v>122</v>
      </c>
      <c r="E156" s="162" t="s">
        <v>430</v>
      </c>
      <c r="F156" s="163" t="s">
        <v>431</v>
      </c>
      <c r="G156" s="164" t="s">
        <v>319</v>
      </c>
      <c r="H156" s="165">
        <v>21</v>
      </c>
      <c r="I156" s="166"/>
      <c r="J156" s="167">
        <f t="shared" si="10"/>
        <v>0</v>
      </c>
      <c r="K156" s="168"/>
      <c r="L156" s="29"/>
      <c r="M156" s="169" t="s">
        <v>1</v>
      </c>
      <c r="N156" s="170" t="s">
        <v>37</v>
      </c>
      <c r="O156" s="57"/>
      <c r="P156" s="157">
        <f t="shared" si="11"/>
        <v>0</v>
      </c>
      <c r="Q156" s="157">
        <v>0</v>
      </c>
      <c r="R156" s="157">
        <f t="shared" si="12"/>
        <v>0</v>
      </c>
      <c r="S156" s="157">
        <v>0</v>
      </c>
      <c r="T156" s="158">
        <f t="shared" si="13"/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59" t="s">
        <v>84</v>
      </c>
      <c r="AT156" s="159" t="s">
        <v>122</v>
      </c>
      <c r="AU156" s="159" t="s">
        <v>78</v>
      </c>
      <c r="AY156" s="13" t="s">
        <v>111</v>
      </c>
      <c r="BE156" s="160">
        <f t="shared" si="14"/>
        <v>0</v>
      </c>
      <c r="BF156" s="160">
        <f t="shared" si="15"/>
        <v>0</v>
      </c>
      <c r="BG156" s="160">
        <f t="shared" si="16"/>
        <v>0</v>
      </c>
      <c r="BH156" s="160">
        <f t="shared" si="17"/>
        <v>0</v>
      </c>
      <c r="BI156" s="160">
        <f t="shared" si="18"/>
        <v>0</v>
      </c>
      <c r="BJ156" s="13" t="s">
        <v>78</v>
      </c>
      <c r="BK156" s="160">
        <f t="shared" si="19"/>
        <v>0</v>
      </c>
      <c r="BL156" s="13" t="s">
        <v>84</v>
      </c>
      <c r="BM156" s="159" t="s">
        <v>432</v>
      </c>
    </row>
    <row r="157" spans="1:65" s="1" customFormat="1" ht="24.2" customHeight="1">
      <c r="A157" s="28"/>
      <c r="B157" s="145"/>
      <c r="C157" s="161" t="s">
        <v>7</v>
      </c>
      <c r="D157" s="161" t="s">
        <v>122</v>
      </c>
      <c r="E157" s="162" t="s">
        <v>433</v>
      </c>
      <c r="F157" s="163" t="s">
        <v>434</v>
      </c>
      <c r="G157" s="164" t="s">
        <v>319</v>
      </c>
      <c r="H157" s="165">
        <v>20</v>
      </c>
      <c r="I157" s="166"/>
      <c r="J157" s="167">
        <f t="shared" si="10"/>
        <v>0</v>
      </c>
      <c r="K157" s="168"/>
      <c r="L157" s="29"/>
      <c r="M157" s="169" t="s">
        <v>1</v>
      </c>
      <c r="N157" s="170" t="s">
        <v>37</v>
      </c>
      <c r="O157" s="57"/>
      <c r="P157" s="157">
        <f t="shared" si="11"/>
        <v>0</v>
      </c>
      <c r="Q157" s="157">
        <v>0</v>
      </c>
      <c r="R157" s="157">
        <f t="shared" si="12"/>
        <v>0</v>
      </c>
      <c r="S157" s="157">
        <v>0</v>
      </c>
      <c r="T157" s="158">
        <f t="shared" si="13"/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59" t="s">
        <v>84</v>
      </c>
      <c r="AT157" s="159" t="s">
        <v>122</v>
      </c>
      <c r="AU157" s="159" t="s">
        <v>78</v>
      </c>
      <c r="AY157" s="13" t="s">
        <v>111</v>
      </c>
      <c r="BE157" s="160">
        <f t="shared" si="14"/>
        <v>0</v>
      </c>
      <c r="BF157" s="160">
        <f t="shared" si="15"/>
        <v>0</v>
      </c>
      <c r="BG157" s="160">
        <f t="shared" si="16"/>
        <v>0</v>
      </c>
      <c r="BH157" s="160">
        <f t="shared" si="17"/>
        <v>0</v>
      </c>
      <c r="BI157" s="160">
        <f t="shared" si="18"/>
        <v>0</v>
      </c>
      <c r="BJ157" s="13" t="s">
        <v>78</v>
      </c>
      <c r="BK157" s="160">
        <f t="shared" si="19"/>
        <v>0</v>
      </c>
      <c r="BL157" s="13" t="s">
        <v>84</v>
      </c>
      <c r="BM157" s="159" t="s">
        <v>435</v>
      </c>
    </row>
    <row r="158" spans="1:65" s="1" customFormat="1" ht="24.2" customHeight="1">
      <c r="A158" s="28"/>
      <c r="B158" s="145"/>
      <c r="C158" s="161" t="s">
        <v>436</v>
      </c>
      <c r="D158" s="161" t="s">
        <v>122</v>
      </c>
      <c r="E158" s="162" t="s">
        <v>437</v>
      </c>
      <c r="F158" s="163" t="s">
        <v>438</v>
      </c>
      <c r="G158" s="164" t="s">
        <v>319</v>
      </c>
      <c r="H158" s="165">
        <v>27</v>
      </c>
      <c r="I158" s="166"/>
      <c r="J158" s="167">
        <f t="shared" si="10"/>
        <v>0</v>
      </c>
      <c r="K158" s="168"/>
      <c r="L158" s="29"/>
      <c r="M158" s="169" t="s">
        <v>1</v>
      </c>
      <c r="N158" s="170" t="s">
        <v>37</v>
      </c>
      <c r="O158" s="57"/>
      <c r="P158" s="157">
        <f t="shared" si="11"/>
        <v>0</v>
      </c>
      <c r="Q158" s="157">
        <v>0</v>
      </c>
      <c r="R158" s="157">
        <f t="shared" si="12"/>
        <v>0</v>
      </c>
      <c r="S158" s="157">
        <v>0</v>
      </c>
      <c r="T158" s="158">
        <f t="shared" si="13"/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59" t="s">
        <v>84</v>
      </c>
      <c r="AT158" s="159" t="s">
        <v>122</v>
      </c>
      <c r="AU158" s="159" t="s">
        <v>78</v>
      </c>
      <c r="AY158" s="13" t="s">
        <v>111</v>
      </c>
      <c r="BE158" s="160">
        <f t="shared" si="14"/>
        <v>0</v>
      </c>
      <c r="BF158" s="160">
        <f t="shared" si="15"/>
        <v>0</v>
      </c>
      <c r="BG158" s="160">
        <f t="shared" si="16"/>
        <v>0</v>
      </c>
      <c r="BH158" s="160">
        <f t="shared" si="17"/>
        <v>0</v>
      </c>
      <c r="BI158" s="160">
        <f t="shared" si="18"/>
        <v>0</v>
      </c>
      <c r="BJ158" s="13" t="s">
        <v>78</v>
      </c>
      <c r="BK158" s="160">
        <f t="shared" si="19"/>
        <v>0</v>
      </c>
      <c r="BL158" s="13" t="s">
        <v>84</v>
      </c>
      <c r="BM158" s="159" t="s">
        <v>439</v>
      </c>
    </row>
    <row r="159" spans="1:65" s="1" customFormat="1" ht="24.2" customHeight="1">
      <c r="A159" s="28"/>
      <c r="B159" s="145"/>
      <c r="C159" s="161" t="s">
        <v>440</v>
      </c>
      <c r="D159" s="161" t="s">
        <v>122</v>
      </c>
      <c r="E159" s="162" t="s">
        <v>441</v>
      </c>
      <c r="F159" s="163" t="s">
        <v>442</v>
      </c>
      <c r="G159" s="164" t="s">
        <v>319</v>
      </c>
      <c r="H159" s="165">
        <v>29</v>
      </c>
      <c r="I159" s="166"/>
      <c r="J159" s="167">
        <f t="shared" si="10"/>
        <v>0</v>
      </c>
      <c r="K159" s="168"/>
      <c r="L159" s="29"/>
      <c r="M159" s="169" t="s">
        <v>1</v>
      </c>
      <c r="N159" s="170" t="s">
        <v>37</v>
      </c>
      <c r="O159" s="57"/>
      <c r="P159" s="157">
        <f t="shared" si="11"/>
        <v>0</v>
      </c>
      <c r="Q159" s="157">
        <v>0</v>
      </c>
      <c r="R159" s="157">
        <f t="shared" si="12"/>
        <v>0</v>
      </c>
      <c r="S159" s="157">
        <v>0</v>
      </c>
      <c r="T159" s="158">
        <f t="shared" si="13"/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59" t="s">
        <v>84</v>
      </c>
      <c r="AT159" s="159" t="s">
        <v>122</v>
      </c>
      <c r="AU159" s="159" t="s">
        <v>78</v>
      </c>
      <c r="AY159" s="13" t="s">
        <v>111</v>
      </c>
      <c r="BE159" s="160">
        <f t="shared" si="14"/>
        <v>0</v>
      </c>
      <c r="BF159" s="160">
        <f t="shared" si="15"/>
        <v>0</v>
      </c>
      <c r="BG159" s="160">
        <f t="shared" si="16"/>
        <v>0</v>
      </c>
      <c r="BH159" s="160">
        <f t="shared" si="17"/>
        <v>0</v>
      </c>
      <c r="BI159" s="160">
        <f t="shared" si="18"/>
        <v>0</v>
      </c>
      <c r="BJ159" s="13" t="s">
        <v>78</v>
      </c>
      <c r="BK159" s="160">
        <f t="shared" si="19"/>
        <v>0</v>
      </c>
      <c r="BL159" s="13" t="s">
        <v>84</v>
      </c>
      <c r="BM159" s="159" t="s">
        <v>443</v>
      </c>
    </row>
    <row r="160" spans="1:65" s="1" customFormat="1" ht="24.2" customHeight="1">
      <c r="A160" s="28"/>
      <c r="B160" s="145"/>
      <c r="C160" s="161" t="s">
        <v>128</v>
      </c>
      <c r="D160" s="161" t="s">
        <v>122</v>
      </c>
      <c r="E160" s="162" t="s">
        <v>444</v>
      </c>
      <c r="F160" s="163" t="s">
        <v>445</v>
      </c>
      <c r="G160" s="164" t="s">
        <v>319</v>
      </c>
      <c r="H160" s="165">
        <v>22</v>
      </c>
      <c r="I160" s="166"/>
      <c r="J160" s="167">
        <f t="shared" si="10"/>
        <v>0</v>
      </c>
      <c r="K160" s="168"/>
      <c r="L160" s="29"/>
      <c r="M160" s="169" t="s">
        <v>1</v>
      </c>
      <c r="N160" s="170" t="s">
        <v>37</v>
      </c>
      <c r="O160" s="57"/>
      <c r="P160" s="157">
        <f t="shared" si="11"/>
        <v>0</v>
      </c>
      <c r="Q160" s="157">
        <v>0</v>
      </c>
      <c r="R160" s="157">
        <f t="shared" si="12"/>
        <v>0</v>
      </c>
      <c r="S160" s="157">
        <v>0</v>
      </c>
      <c r="T160" s="158">
        <f t="shared" si="13"/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59" t="s">
        <v>84</v>
      </c>
      <c r="AT160" s="159" t="s">
        <v>122</v>
      </c>
      <c r="AU160" s="159" t="s">
        <v>78</v>
      </c>
      <c r="AY160" s="13" t="s">
        <v>111</v>
      </c>
      <c r="BE160" s="160">
        <f t="shared" si="14"/>
        <v>0</v>
      </c>
      <c r="BF160" s="160">
        <f t="shared" si="15"/>
        <v>0</v>
      </c>
      <c r="BG160" s="160">
        <f t="shared" si="16"/>
        <v>0</v>
      </c>
      <c r="BH160" s="160">
        <f t="shared" si="17"/>
        <v>0</v>
      </c>
      <c r="BI160" s="160">
        <f t="shared" si="18"/>
        <v>0</v>
      </c>
      <c r="BJ160" s="13" t="s">
        <v>78</v>
      </c>
      <c r="BK160" s="160">
        <f t="shared" si="19"/>
        <v>0</v>
      </c>
      <c r="BL160" s="13" t="s">
        <v>84</v>
      </c>
      <c r="BM160" s="159" t="s">
        <v>446</v>
      </c>
    </row>
    <row r="161" spans="1:65" s="1" customFormat="1" ht="24.2" customHeight="1">
      <c r="A161" s="28"/>
      <c r="B161" s="145"/>
      <c r="C161" s="161" t="s">
        <v>447</v>
      </c>
      <c r="D161" s="161" t="s">
        <v>122</v>
      </c>
      <c r="E161" s="162" t="s">
        <v>448</v>
      </c>
      <c r="F161" s="163" t="s">
        <v>449</v>
      </c>
      <c r="G161" s="164" t="s">
        <v>319</v>
      </c>
      <c r="H161" s="165">
        <v>22</v>
      </c>
      <c r="I161" s="166"/>
      <c r="J161" s="167">
        <f t="shared" si="10"/>
        <v>0</v>
      </c>
      <c r="K161" s="168"/>
      <c r="L161" s="29"/>
      <c r="M161" s="169" t="s">
        <v>1</v>
      </c>
      <c r="N161" s="170" t="s">
        <v>37</v>
      </c>
      <c r="O161" s="57"/>
      <c r="P161" s="157">
        <f t="shared" si="11"/>
        <v>0</v>
      </c>
      <c r="Q161" s="157">
        <v>0</v>
      </c>
      <c r="R161" s="157">
        <f t="shared" si="12"/>
        <v>0</v>
      </c>
      <c r="S161" s="157">
        <v>0</v>
      </c>
      <c r="T161" s="158">
        <f t="shared" si="13"/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59" t="s">
        <v>84</v>
      </c>
      <c r="AT161" s="159" t="s">
        <v>122</v>
      </c>
      <c r="AU161" s="159" t="s">
        <v>78</v>
      </c>
      <c r="AY161" s="13" t="s">
        <v>111</v>
      </c>
      <c r="BE161" s="160">
        <f t="shared" si="14"/>
        <v>0</v>
      </c>
      <c r="BF161" s="160">
        <f t="shared" si="15"/>
        <v>0</v>
      </c>
      <c r="BG161" s="160">
        <f t="shared" si="16"/>
        <v>0</v>
      </c>
      <c r="BH161" s="160">
        <f t="shared" si="17"/>
        <v>0</v>
      </c>
      <c r="BI161" s="160">
        <f t="shared" si="18"/>
        <v>0</v>
      </c>
      <c r="BJ161" s="13" t="s">
        <v>78</v>
      </c>
      <c r="BK161" s="160">
        <f t="shared" si="19"/>
        <v>0</v>
      </c>
      <c r="BL161" s="13" t="s">
        <v>84</v>
      </c>
      <c r="BM161" s="159" t="s">
        <v>450</v>
      </c>
    </row>
    <row r="162" spans="1:65" s="1" customFormat="1" ht="24.2" customHeight="1">
      <c r="A162" s="28"/>
      <c r="B162" s="145"/>
      <c r="C162" s="161" t="s">
        <v>263</v>
      </c>
      <c r="D162" s="161" t="s">
        <v>122</v>
      </c>
      <c r="E162" s="162" t="s">
        <v>451</v>
      </c>
      <c r="F162" s="163" t="s">
        <v>452</v>
      </c>
      <c r="G162" s="164" t="s">
        <v>118</v>
      </c>
      <c r="H162" s="165">
        <v>7</v>
      </c>
      <c r="I162" s="166"/>
      <c r="J162" s="167">
        <f t="shared" si="10"/>
        <v>0</v>
      </c>
      <c r="K162" s="168"/>
      <c r="L162" s="29"/>
      <c r="M162" s="169" t="s">
        <v>1</v>
      </c>
      <c r="N162" s="170" t="s">
        <v>37</v>
      </c>
      <c r="O162" s="57"/>
      <c r="P162" s="157">
        <f t="shared" si="11"/>
        <v>0</v>
      </c>
      <c r="Q162" s="157">
        <v>0</v>
      </c>
      <c r="R162" s="157">
        <f t="shared" si="12"/>
        <v>0</v>
      </c>
      <c r="S162" s="157">
        <v>0</v>
      </c>
      <c r="T162" s="158">
        <f t="shared" si="13"/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59" t="s">
        <v>84</v>
      </c>
      <c r="AT162" s="159" t="s">
        <v>122</v>
      </c>
      <c r="AU162" s="159" t="s">
        <v>78</v>
      </c>
      <c r="AY162" s="13" t="s">
        <v>111</v>
      </c>
      <c r="BE162" s="160">
        <f t="shared" si="14"/>
        <v>0</v>
      </c>
      <c r="BF162" s="160">
        <f t="shared" si="15"/>
        <v>0</v>
      </c>
      <c r="BG162" s="160">
        <f t="shared" si="16"/>
        <v>0</v>
      </c>
      <c r="BH162" s="160">
        <f t="shared" si="17"/>
        <v>0</v>
      </c>
      <c r="BI162" s="160">
        <f t="shared" si="18"/>
        <v>0</v>
      </c>
      <c r="BJ162" s="13" t="s">
        <v>78</v>
      </c>
      <c r="BK162" s="160">
        <f t="shared" si="19"/>
        <v>0</v>
      </c>
      <c r="BL162" s="13" t="s">
        <v>84</v>
      </c>
      <c r="BM162" s="159" t="s">
        <v>453</v>
      </c>
    </row>
    <row r="163" spans="1:65" s="1" customFormat="1" ht="24.2" customHeight="1">
      <c r="A163" s="28"/>
      <c r="B163" s="145"/>
      <c r="C163" s="161" t="s">
        <v>114</v>
      </c>
      <c r="D163" s="161" t="s">
        <v>122</v>
      </c>
      <c r="E163" s="162" t="s">
        <v>454</v>
      </c>
      <c r="F163" s="163" t="s">
        <v>455</v>
      </c>
      <c r="G163" s="164" t="s">
        <v>118</v>
      </c>
      <c r="H163" s="165">
        <v>14</v>
      </c>
      <c r="I163" s="166"/>
      <c r="J163" s="167">
        <f t="shared" si="10"/>
        <v>0</v>
      </c>
      <c r="K163" s="168"/>
      <c r="L163" s="29"/>
      <c r="M163" s="169" t="s">
        <v>1</v>
      </c>
      <c r="N163" s="170" t="s">
        <v>37</v>
      </c>
      <c r="O163" s="57"/>
      <c r="P163" s="157">
        <f t="shared" si="11"/>
        <v>0</v>
      </c>
      <c r="Q163" s="157">
        <v>0</v>
      </c>
      <c r="R163" s="157">
        <f t="shared" si="12"/>
        <v>0</v>
      </c>
      <c r="S163" s="157">
        <v>0</v>
      </c>
      <c r="T163" s="158">
        <f t="shared" si="13"/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59" t="s">
        <v>84</v>
      </c>
      <c r="AT163" s="159" t="s">
        <v>122</v>
      </c>
      <c r="AU163" s="159" t="s">
        <v>78</v>
      </c>
      <c r="AY163" s="13" t="s">
        <v>111</v>
      </c>
      <c r="BE163" s="160">
        <f t="shared" si="14"/>
        <v>0</v>
      </c>
      <c r="BF163" s="160">
        <f t="shared" si="15"/>
        <v>0</v>
      </c>
      <c r="BG163" s="160">
        <f t="shared" si="16"/>
        <v>0</v>
      </c>
      <c r="BH163" s="160">
        <f t="shared" si="17"/>
        <v>0</v>
      </c>
      <c r="BI163" s="160">
        <f t="shared" si="18"/>
        <v>0</v>
      </c>
      <c r="BJ163" s="13" t="s">
        <v>78</v>
      </c>
      <c r="BK163" s="160">
        <f t="shared" si="19"/>
        <v>0</v>
      </c>
      <c r="BL163" s="13" t="s">
        <v>84</v>
      </c>
      <c r="BM163" s="159" t="s">
        <v>456</v>
      </c>
    </row>
    <row r="164" spans="1:65" s="1" customFormat="1" ht="37.9" customHeight="1">
      <c r="A164" s="28"/>
      <c r="B164" s="145"/>
      <c r="C164" s="161" t="s">
        <v>295</v>
      </c>
      <c r="D164" s="161" t="s">
        <v>122</v>
      </c>
      <c r="E164" s="162" t="s">
        <v>457</v>
      </c>
      <c r="F164" s="163" t="s">
        <v>458</v>
      </c>
      <c r="G164" s="164" t="s">
        <v>118</v>
      </c>
      <c r="H164" s="165">
        <v>29</v>
      </c>
      <c r="I164" s="166"/>
      <c r="J164" s="167">
        <f t="shared" si="10"/>
        <v>0</v>
      </c>
      <c r="K164" s="168"/>
      <c r="L164" s="29"/>
      <c r="M164" s="169" t="s">
        <v>1</v>
      </c>
      <c r="N164" s="170" t="s">
        <v>37</v>
      </c>
      <c r="O164" s="57"/>
      <c r="P164" s="157">
        <f t="shared" si="11"/>
        <v>0</v>
      </c>
      <c r="Q164" s="157">
        <v>0</v>
      </c>
      <c r="R164" s="157">
        <f t="shared" si="12"/>
        <v>0</v>
      </c>
      <c r="S164" s="157">
        <v>0</v>
      </c>
      <c r="T164" s="158">
        <f t="shared" si="13"/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59" t="s">
        <v>84</v>
      </c>
      <c r="AT164" s="159" t="s">
        <v>122</v>
      </c>
      <c r="AU164" s="159" t="s">
        <v>78</v>
      </c>
      <c r="AY164" s="13" t="s">
        <v>111</v>
      </c>
      <c r="BE164" s="160">
        <f t="shared" si="14"/>
        <v>0</v>
      </c>
      <c r="BF164" s="160">
        <f t="shared" si="15"/>
        <v>0</v>
      </c>
      <c r="BG164" s="160">
        <f t="shared" si="16"/>
        <v>0</v>
      </c>
      <c r="BH164" s="160">
        <f t="shared" si="17"/>
        <v>0</v>
      </c>
      <c r="BI164" s="160">
        <f t="shared" si="18"/>
        <v>0</v>
      </c>
      <c r="BJ164" s="13" t="s">
        <v>78</v>
      </c>
      <c r="BK164" s="160">
        <f t="shared" si="19"/>
        <v>0</v>
      </c>
      <c r="BL164" s="13" t="s">
        <v>84</v>
      </c>
      <c r="BM164" s="159" t="s">
        <v>459</v>
      </c>
    </row>
    <row r="165" spans="1:65" s="1" customFormat="1" ht="44.25" customHeight="1">
      <c r="A165" s="28"/>
      <c r="B165" s="145"/>
      <c r="C165" s="161" t="s">
        <v>299</v>
      </c>
      <c r="D165" s="161" t="s">
        <v>122</v>
      </c>
      <c r="E165" s="162" t="s">
        <v>460</v>
      </c>
      <c r="F165" s="163" t="s">
        <v>461</v>
      </c>
      <c r="G165" s="164" t="s">
        <v>118</v>
      </c>
      <c r="H165" s="165">
        <v>9</v>
      </c>
      <c r="I165" s="166"/>
      <c r="J165" s="167">
        <f t="shared" si="10"/>
        <v>0</v>
      </c>
      <c r="K165" s="168"/>
      <c r="L165" s="29"/>
      <c r="M165" s="169" t="s">
        <v>1</v>
      </c>
      <c r="N165" s="170" t="s">
        <v>37</v>
      </c>
      <c r="O165" s="57"/>
      <c r="P165" s="157">
        <f t="shared" si="11"/>
        <v>0</v>
      </c>
      <c r="Q165" s="157">
        <v>0</v>
      </c>
      <c r="R165" s="157">
        <f t="shared" si="12"/>
        <v>0</v>
      </c>
      <c r="S165" s="157">
        <v>0</v>
      </c>
      <c r="T165" s="158">
        <f t="shared" si="13"/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59" t="s">
        <v>84</v>
      </c>
      <c r="AT165" s="159" t="s">
        <v>122</v>
      </c>
      <c r="AU165" s="159" t="s">
        <v>78</v>
      </c>
      <c r="AY165" s="13" t="s">
        <v>111</v>
      </c>
      <c r="BE165" s="160">
        <f t="shared" si="14"/>
        <v>0</v>
      </c>
      <c r="BF165" s="160">
        <f t="shared" si="15"/>
        <v>0</v>
      </c>
      <c r="BG165" s="160">
        <f t="shared" si="16"/>
        <v>0</v>
      </c>
      <c r="BH165" s="160">
        <f t="shared" si="17"/>
        <v>0</v>
      </c>
      <c r="BI165" s="160">
        <f t="shared" si="18"/>
        <v>0</v>
      </c>
      <c r="BJ165" s="13" t="s">
        <v>78</v>
      </c>
      <c r="BK165" s="160">
        <f t="shared" si="19"/>
        <v>0</v>
      </c>
      <c r="BL165" s="13" t="s">
        <v>84</v>
      </c>
      <c r="BM165" s="159" t="s">
        <v>462</v>
      </c>
    </row>
    <row r="166" spans="1:65" s="1" customFormat="1" ht="37.9" customHeight="1">
      <c r="A166" s="28"/>
      <c r="B166" s="145"/>
      <c r="C166" s="161" t="s">
        <v>170</v>
      </c>
      <c r="D166" s="161" t="s">
        <v>122</v>
      </c>
      <c r="E166" s="162" t="s">
        <v>463</v>
      </c>
      <c r="F166" s="163" t="s">
        <v>464</v>
      </c>
      <c r="G166" s="164" t="s">
        <v>118</v>
      </c>
      <c r="H166" s="165">
        <v>1</v>
      </c>
      <c r="I166" s="166"/>
      <c r="J166" s="167">
        <f t="shared" si="10"/>
        <v>0</v>
      </c>
      <c r="K166" s="168"/>
      <c r="L166" s="29"/>
      <c r="M166" s="169" t="s">
        <v>1</v>
      </c>
      <c r="N166" s="170" t="s">
        <v>37</v>
      </c>
      <c r="O166" s="57"/>
      <c r="P166" s="157">
        <f t="shared" si="11"/>
        <v>0</v>
      </c>
      <c r="Q166" s="157">
        <v>0</v>
      </c>
      <c r="R166" s="157">
        <f t="shared" si="12"/>
        <v>0</v>
      </c>
      <c r="S166" s="157">
        <v>0</v>
      </c>
      <c r="T166" s="158">
        <f t="shared" si="13"/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59" t="s">
        <v>84</v>
      </c>
      <c r="AT166" s="159" t="s">
        <v>122</v>
      </c>
      <c r="AU166" s="159" t="s">
        <v>78</v>
      </c>
      <c r="AY166" s="13" t="s">
        <v>111</v>
      </c>
      <c r="BE166" s="160">
        <f t="shared" si="14"/>
        <v>0</v>
      </c>
      <c r="BF166" s="160">
        <f t="shared" si="15"/>
        <v>0</v>
      </c>
      <c r="BG166" s="160">
        <f t="shared" si="16"/>
        <v>0</v>
      </c>
      <c r="BH166" s="160">
        <f t="shared" si="17"/>
        <v>0</v>
      </c>
      <c r="BI166" s="160">
        <f t="shared" si="18"/>
        <v>0</v>
      </c>
      <c r="BJ166" s="13" t="s">
        <v>78</v>
      </c>
      <c r="BK166" s="160">
        <f t="shared" si="19"/>
        <v>0</v>
      </c>
      <c r="BL166" s="13" t="s">
        <v>84</v>
      </c>
      <c r="BM166" s="159" t="s">
        <v>465</v>
      </c>
    </row>
    <row r="167" spans="1:65" s="1" customFormat="1" ht="37.9" customHeight="1">
      <c r="A167" s="28"/>
      <c r="B167" s="145"/>
      <c r="C167" s="161" t="s">
        <v>466</v>
      </c>
      <c r="D167" s="161" t="s">
        <v>122</v>
      </c>
      <c r="E167" s="162" t="s">
        <v>467</v>
      </c>
      <c r="F167" s="163" t="s">
        <v>468</v>
      </c>
      <c r="G167" s="164" t="s">
        <v>118</v>
      </c>
      <c r="H167" s="165">
        <v>8</v>
      </c>
      <c r="I167" s="166"/>
      <c r="J167" s="167">
        <f t="shared" si="10"/>
        <v>0</v>
      </c>
      <c r="K167" s="168"/>
      <c r="L167" s="29"/>
      <c r="M167" s="169" t="s">
        <v>1</v>
      </c>
      <c r="N167" s="170" t="s">
        <v>37</v>
      </c>
      <c r="O167" s="57"/>
      <c r="P167" s="157">
        <f t="shared" si="11"/>
        <v>0</v>
      </c>
      <c r="Q167" s="157">
        <v>0</v>
      </c>
      <c r="R167" s="157">
        <f t="shared" si="12"/>
        <v>0</v>
      </c>
      <c r="S167" s="157">
        <v>0</v>
      </c>
      <c r="T167" s="158">
        <f t="shared" si="13"/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59" t="s">
        <v>84</v>
      </c>
      <c r="AT167" s="159" t="s">
        <v>122</v>
      </c>
      <c r="AU167" s="159" t="s">
        <v>78</v>
      </c>
      <c r="AY167" s="13" t="s">
        <v>111</v>
      </c>
      <c r="BE167" s="160">
        <f t="shared" si="14"/>
        <v>0</v>
      </c>
      <c r="BF167" s="160">
        <f t="shared" si="15"/>
        <v>0</v>
      </c>
      <c r="BG167" s="160">
        <f t="shared" si="16"/>
        <v>0</v>
      </c>
      <c r="BH167" s="160">
        <f t="shared" si="17"/>
        <v>0</v>
      </c>
      <c r="BI167" s="160">
        <f t="shared" si="18"/>
        <v>0</v>
      </c>
      <c r="BJ167" s="13" t="s">
        <v>78</v>
      </c>
      <c r="BK167" s="160">
        <f t="shared" si="19"/>
        <v>0</v>
      </c>
      <c r="BL167" s="13" t="s">
        <v>84</v>
      </c>
      <c r="BM167" s="159" t="s">
        <v>469</v>
      </c>
    </row>
    <row r="168" spans="1:65" s="1" customFormat="1" ht="44.25" customHeight="1">
      <c r="A168" s="28"/>
      <c r="B168" s="145"/>
      <c r="C168" s="161" t="s">
        <v>470</v>
      </c>
      <c r="D168" s="161" t="s">
        <v>122</v>
      </c>
      <c r="E168" s="162" t="s">
        <v>471</v>
      </c>
      <c r="F168" s="163" t="s">
        <v>472</v>
      </c>
      <c r="G168" s="164" t="s">
        <v>118</v>
      </c>
      <c r="H168" s="165">
        <v>3</v>
      </c>
      <c r="I168" s="166"/>
      <c r="J168" s="167">
        <f t="shared" si="10"/>
        <v>0</v>
      </c>
      <c r="K168" s="168"/>
      <c r="L168" s="29"/>
      <c r="M168" s="169" t="s">
        <v>1</v>
      </c>
      <c r="N168" s="170" t="s">
        <v>37</v>
      </c>
      <c r="O168" s="57"/>
      <c r="P168" s="157">
        <f t="shared" si="11"/>
        <v>0</v>
      </c>
      <c r="Q168" s="157">
        <v>0</v>
      </c>
      <c r="R168" s="157">
        <f t="shared" si="12"/>
        <v>0</v>
      </c>
      <c r="S168" s="157">
        <v>0</v>
      </c>
      <c r="T168" s="158">
        <f t="shared" si="13"/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59" t="s">
        <v>84</v>
      </c>
      <c r="AT168" s="159" t="s">
        <v>122</v>
      </c>
      <c r="AU168" s="159" t="s">
        <v>78</v>
      </c>
      <c r="AY168" s="13" t="s">
        <v>111</v>
      </c>
      <c r="BE168" s="160">
        <f t="shared" si="14"/>
        <v>0</v>
      </c>
      <c r="BF168" s="160">
        <f t="shared" si="15"/>
        <v>0</v>
      </c>
      <c r="BG168" s="160">
        <f t="shared" si="16"/>
        <v>0</v>
      </c>
      <c r="BH168" s="160">
        <f t="shared" si="17"/>
        <v>0</v>
      </c>
      <c r="BI168" s="160">
        <f t="shared" si="18"/>
        <v>0</v>
      </c>
      <c r="BJ168" s="13" t="s">
        <v>78</v>
      </c>
      <c r="BK168" s="160">
        <f t="shared" si="19"/>
        <v>0</v>
      </c>
      <c r="BL168" s="13" t="s">
        <v>84</v>
      </c>
      <c r="BM168" s="159" t="s">
        <v>473</v>
      </c>
    </row>
    <row r="169" spans="1:65" s="1" customFormat="1" ht="37.9" customHeight="1">
      <c r="A169" s="28"/>
      <c r="B169" s="145"/>
      <c r="C169" s="161" t="s">
        <v>474</v>
      </c>
      <c r="D169" s="161" t="s">
        <v>122</v>
      </c>
      <c r="E169" s="162" t="s">
        <v>475</v>
      </c>
      <c r="F169" s="163" t="s">
        <v>476</v>
      </c>
      <c r="G169" s="164" t="s">
        <v>118</v>
      </c>
      <c r="H169" s="165">
        <v>3</v>
      </c>
      <c r="I169" s="166"/>
      <c r="J169" s="167">
        <f t="shared" si="10"/>
        <v>0</v>
      </c>
      <c r="K169" s="168"/>
      <c r="L169" s="29"/>
      <c r="M169" s="169" t="s">
        <v>1</v>
      </c>
      <c r="N169" s="170" t="s">
        <v>37</v>
      </c>
      <c r="O169" s="57"/>
      <c r="P169" s="157">
        <f t="shared" si="11"/>
        <v>0</v>
      </c>
      <c r="Q169" s="157">
        <v>0</v>
      </c>
      <c r="R169" s="157">
        <f t="shared" si="12"/>
        <v>0</v>
      </c>
      <c r="S169" s="157">
        <v>0</v>
      </c>
      <c r="T169" s="158">
        <f t="shared" si="13"/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59" t="s">
        <v>84</v>
      </c>
      <c r="AT169" s="159" t="s">
        <v>122</v>
      </c>
      <c r="AU169" s="159" t="s">
        <v>78</v>
      </c>
      <c r="AY169" s="13" t="s">
        <v>111</v>
      </c>
      <c r="BE169" s="160">
        <f t="shared" si="14"/>
        <v>0</v>
      </c>
      <c r="BF169" s="160">
        <f t="shared" si="15"/>
        <v>0</v>
      </c>
      <c r="BG169" s="160">
        <f t="shared" si="16"/>
        <v>0</v>
      </c>
      <c r="BH169" s="160">
        <f t="shared" si="17"/>
        <v>0</v>
      </c>
      <c r="BI169" s="160">
        <f t="shared" si="18"/>
        <v>0</v>
      </c>
      <c r="BJ169" s="13" t="s">
        <v>78</v>
      </c>
      <c r="BK169" s="160">
        <f t="shared" si="19"/>
        <v>0</v>
      </c>
      <c r="BL169" s="13" t="s">
        <v>84</v>
      </c>
      <c r="BM169" s="159" t="s">
        <v>477</v>
      </c>
    </row>
    <row r="170" spans="1:65" s="1" customFormat="1" ht="24.2" customHeight="1">
      <c r="A170" s="28"/>
      <c r="B170" s="145"/>
      <c r="C170" s="161" t="s">
        <v>260</v>
      </c>
      <c r="D170" s="161" t="s">
        <v>122</v>
      </c>
      <c r="E170" s="162" t="s">
        <v>478</v>
      </c>
      <c r="F170" s="163" t="s">
        <v>479</v>
      </c>
      <c r="G170" s="164" t="s">
        <v>118</v>
      </c>
      <c r="H170" s="165">
        <v>4</v>
      </c>
      <c r="I170" s="166"/>
      <c r="J170" s="167">
        <f t="shared" si="10"/>
        <v>0</v>
      </c>
      <c r="K170" s="168"/>
      <c r="L170" s="29"/>
      <c r="M170" s="169" t="s">
        <v>1</v>
      </c>
      <c r="N170" s="170" t="s">
        <v>37</v>
      </c>
      <c r="O170" s="57"/>
      <c r="P170" s="157">
        <f t="shared" si="11"/>
        <v>0</v>
      </c>
      <c r="Q170" s="157">
        <v>0</v>
      </c>
      <c r="R170" s="157">
        <f t="shared" si="12"/>
        <v>0</v>
      </c>
      <c r="S170" s="157">
        <v>0</v>
      </c>
      <c r="T170" s="158">
        <f t="shared" si="13"/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59" t="s">
        <v>84</v>
      </c>
      <c r="AT170" s="159" t="s">
        <v>122</v>
      </c>
      <c r="AU170" s="159" t="s">
        <v>78</v>
      </c>
      <c r="AY170" s="13" t="s">
        <v>111</v>
      </c>
      <c r="BE170" s="160">
        <f t="shared" si="14"/>
        <v>0</v>
      </c>
      <c r="BF170" s="160">
        <f t="shared" si="15"/>
        <v>0</v>
      </c>
      <c r="BG170" s="160">
        <f t="shared" si="16"/>
        <v>0</v>
      </c>
      <c r="BH170" s="160">
        <f t="shared" si="17"/>
        <v>0</v>
      </c>
      <c r="BI170" s="160">
        <f t="shared" si="18"/>
        <v>0</v>
      </c>
      <c r="BJ170" s="13" t="s">
        <v>78</v>
      </c>
      <c r="BK170" s="160">
        <f t="shared" si="19"/>
        <v>0</v>
      </c>
      <c r="BL170" s="13" t="s">
        <v>84</v>
      </c>
      <c r="BM170" s="159" t="s">
        <v>480</v>
      </c>
    </row>
    <row r="171" spans="1:65" s="1" customFormat="1" ht="24.2" customHeight="1">
      <c r="A171" s="28"/>
      <c r="B171" s="145"/>
      <c r="C171" s="161" t="s">
        <v>222</v>
      </c>
      <c r="D171" s="161" t="s">
        <v>122</v>
      </c>
      <c r="E171" s="162" t="s">
        <v>481</v>
      </c>
      <c r="F171" s="163" t="s">
        <v>482</v>
      </c>
      <c r="G171" s="164" t="s">
        <v>164</v>
      </c>
      <c r="H171" s="165">
        <v>70</v>
      </c>
      <c r="I171" s="166"/>
      <c r="J171" s="167">
        <f t="shared" si="10"/>
        <v>0</v>
      </c>
      <c r="K171" s="168"/>
      <c r="L171" s="29"/>
      <c r="M171" s="169" t="s">
        <v>1</v>
      </c>
      <c r="N171" s="170" t="s">
        <v>37</v>
      </c>
      <c r="O171" s="57"/>
      <c r="P171" s="157">
        <f t="shared" si="11"/>
        <v>0</v>
      </c>
      <c r="Q171" s="157">
        <v>0</v>
      </c>
      <c r="R171" s="157">
        <f t="shared" si="12"/>
        <v>0</v>
      </c>
      <c r="S171" s="157">
        <v>0</v>
      </c>
      <c r="T171" s="158">
        <f t="shared" si="13"/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59" t="s">
        <v>84</v>
      </c>
      <c r="AT171" s="159" t="s">
        <v>122</v>
      </c>
      <c r="AU171" s="159" t="s">
        <v>78</v>
      </c>
      <c r="AY171" s="13" t="s">
        <v>111</v>
      </c>
      <c r="BE171" s="160">
        <f t="shared" si="14"/>
        <v>0</v>
      </c>
      <c r="BF171" s="160">
        <f t="shared" si="15"/>
        <v>0</v>
      </c>
      <c r="BG171" s="160">
        <f t="shared" si="16"/>
        <v>0</v>
      </c>
      <c r="BH171" s="160">
        <f t="shared" si="17"/>
        <v>0</v>
      </c>
      <c r="BI171" s="160">
        <f t="shared" si="18"/>
        <v>0</v>
      </c>
      <c r="BJ171" s="13" t="s">
        <v>78</v>
      </c>
      <c r="BK171" s="160">
        <f t="shared" si="19"/>
        <v>0</v>
      </c>
      <c r="BL171" s="13" t="s">
        <v>84</v>
      </c>
      <c r="BM171" s="159" t="s">
        <v>483</v>
      </c>
    </row>
    <row r="172" spans="1:65" s="1" customFormat="1" ht="24.2" customHeight="1">
      <c r="A172" s="28"/>
      <c r="B172" s="145"/>
      <c r="C172" s="161" t="s">
        <v>226</v>
      </c>
      <c r="D172" s="161" t="s">
        <v>122</v>
      </c>
      <c r="E172" s="162" t="s">
        <v>484</v>
      </c>
      <c r="F172" s="163" t="s">
        <v>485</v>
      </c>
      <c r="G172" s="164" t="s">
        <v>164</v>
      </c>
      <c r="H172" s="165">
        <v>36</v>
      </c>
      <c r="I172" s="166"/>
      <c r="J172" s="167">
        <f t="shared" si="10"/>
        <v>0</v>
      </c>
      <c r="K172" s="168"/>
      <c r="L172" s="29"/>
      <c r="M172" s="169" t="s">
        <v>1</v>
      </c>
      <c r="N172" s="170" t="s">
        <v>37</v>
      </c>
      <c r="O172" s="57"/>
      <c r="P172" s="157">
        <f t="shared" si="11"/>
        <v>0</v>
      </c>
      <c r="Q172" s="157">
        <v>0</v>
      </c>
      <c r="R172" s="157">
        <f t="shared" si="12"/>
        <v>0</v>
      </c>
      <c r="S172" s="157">
        <v>0</v>
      </c>
      <c r="T172" s="158">
        <f t="shared" si="13"/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59" t="s">
        <v>84</v>
      </c>
      <c r="AT172" s="159" t="s">
        <v>122</v>
      </c>
      <c r="AU172" s="159" t="s">
        <v>78</v>
      </c>
      <c r="AY172" s="13" t="s">
        <v>111</v>
      </c>
      <c r="BE172" s="160">
        <f t="shared" si="14"/>
        <v>0</v>
      </c>
      <c r="BF172" s="160">
        <f t="shared" si="15"/>
        <v>0</v>
      </c>
      <c r="BG172" s="160">
        <f t="shared" si="16"/>
        <v>0</v>
      </c>
      <c r="BH172" s="160">
        <f t="shared" si="17"/>
        <v>0</v>
      </c>
      <c r="BI172" s="160">
        <f t="shared" si="18"/>
        <v>0</v>
      </c>
      <c r="BJ172" s="13" t="s">
        <v>78</v>
      </c>
      <c r="BK172" s="160">
        <f t="shared" si="19"/>
        <v>0</v>
      </c>
      <c r="BL172" s="13" t="s">
        <v>84</v>
      </c>
      <c r="BM172" s="159" t="s">
        <v>486</v>
      </c>
    </row>
    <row r="173" spans="1:65" s="1" customFormat="1" ht="24.2" customHeight="1">
      <c r="A173" s="28"/>
      <c r="B173" s="145"/>
      <c r="C173" s="161" t="s">
        <v>487</v>
      </c>
      <c r="D173" s="161" t="s">
        <v>122</v>
      </c>
      <c r="E173" s="162" t="s">
        <v>488</v>
      </c>
      <c r="F173" s="163" t="s">
        <v>489</v>
      </c>
      <c r="G173" s="164" t="s">
        <v>164</v>
      </c>
      <c r="H173" s="165">
        <v>540</v>
      </c>
      <c r="I173" s="166"/>
      <c r="J173" s="167">
        <f t="shared" si="10"/>
        <v>0</v>
      </c>
      <c r="K173" s="168"/>
      <c r="L173" s="29"/>
      <c r="M173" s="169" t="s">
        <v>1</v>
      </c>
      <c r="N173" s="170" t="s">
        <v>37</v>
      </c>
      <c r="O173" s="57"/>
      <c r="P173" s="157">
        <f t="shared" si="11"/>
        <v>0</v>
      </c>
      <c r="Q173" s="157">
        <v>0</v>
      </c>
      <c r="R173" s="157">
        <f t="shared" si="12"/>
        <v>0</v>
      </c>
      <c r="S173" s="157">
        <v>0</v>
      </c>
      <c r="T173" s="158">
        <f t="shared" si="13"/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59" t="s">
        <v>84</v>
      </c>
      <c r="AT173" s="159" t="s">
        <v>122</v>
      </c>
      <c r="AU173" s="159" t="s">
        <v>78</v>
      </c>
      <c r="AY173" s="13" t="s">
        <v>111</v>
      </c>
      <c r="BE173" s="160">
        <f t="shared" si="14"/>
        <v>0</v>
      </c>
      <c r="BF173" s="160">
        <f t="shared" si="15"/>
        <v>0</v>
      </c>
      <c r="BG173" s="160">
        <f t="shared" si="16"/>
        <v>0</v>
      </c>
      <c r="BH173" s="160">
        <f t="shared" si="17"/>
        <v>0</v>
      </c>
      <c r="BI173" s="160">
        <f t="shared" si="18"/>
        <v>0</v>
      </c>
      <c r="BJ173" s="13" t="s">
        <v>78</v>
      </c>
      <c r="BK173" s="160">
        <f t="shared" si="19"/>
        <v>0</v>
      </c>
      <c r="BL173" s="13" t="s">
        <v>84</v>
      </c>
      <c r="BM173" s="159" t="s">
        <v>490</v>
      </c>
    </row>
    <row r="174" spans="1:65" s="1" customFormat="1" ht="24.2" customHeight="1">
      <c r="A174" s="28"/>
      <c r="B174" s="145"/>
      <c r="C174" s="161" t="s">
        <v>491</v>
      </c>
      <c r="D174" s="161" t="s">
        <v>122</v>
      </c>
      <c r="E174" s="162" t="s">
        <v>492</v>
      </c>
      <c r="F174" s="163" t="s">
        <v>493</v>
      </c>
      <c r="G174" s="164" t="s">
        <v>164</v>
      </c>
      <c r="H174" s="165">
        <v>440</v>
      </c>
      <c r="I174" s="166"/>
      <c r="J174" s="167">
        <f t="shared" si="10"/>
        <v>0</v>
      </c>
      <c r="K174" s="168"/>
      <c r="L174" s="29"/>
      <c r="M174" s="169" t="s">
        <v>1</v>
      </c>
      <c r="N174" s="170" t="s">
        <v>37</v>
      </c>
      <c r="O174" s="57"/>
      <c r="P174" s="157">
        <f t="shared" si="11"/>
        <v>0</v>
      </c>
      <c r="Q174" s="157">
        <v>0</v>
      </c>
      <c r="R174" s="157">
        <f t="shared" si="12"/>
        <v>0</v>
      </c>
      <c r="S174" s="157">
        <v>0</v>
      </c>
      <c r="T174" s="158">
        <f t="shared" si="13"/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59" t="s">
        <v>84</v>
      </c>
      <c r="AT174" s="159" t="s">
        <v>122</v>
      </c>
      <c r="AU174" s="159" t="s">
        <v>78</v>
      </c>
      <c r="AY174" s="13" t="s">
        <v>111</v>
      </c>
      <c r="BE174" s="160">
        <f t="shared" si="14"/>
        <v>0</v>
      </c>
      <c r="BF174" s="160">
        <f t="shared" si="15"/>
        <v>0</v>
      </c>
      <c r="BG174" s="160">
        <f t="shared" si="16"/>
        <v>0</v>
      </c>
      <c r="BH174" s="160">
        <f t="shared" si="17"/>
        <v>0</v>
      </c>
      <c r="BI174" s="160">
        <f t="shared" si="18"/>
        <v>0</v>
      </c>
      <c r="BJ174" s="13" t="s">
        <v>78</v>
      </c>
      <c r="BK174" s="160">
        <f t="shared" si="19"/>
        <v>0</v>
      </c>
      <c r="BL174" s="13" t="s">
        <v>84</v>
      </c>
      <c r="BM174" s="159" t="s">
        <v>494</v>
      </c>
    </row>
    <row r="175" spans="1:65" s="1" customFormat="1" ht="24.2" customHeight="1">
      <c r="A175" s="28"/>
      <c r="B175" s="145"/>
      <c r="C175" s="161" t="s">
        <v>230</v>
      </c>
      <c r="D175" s="161" t="s">
        <v>122</v>
      </c>
      <c r="E175" s="162" t="s">
        <v>495</v>
      </c>
      <c r="F175" s="163" t="s">
        <v>496</v>
      </c>
      <c r="G175" s="164" t="s">
        <v>164</v>
      </c>
      <c r="H175" s="165">
        <v>6</v>
      </c>
      <c r="I175" s="166"/>
      <c r="J175" s="167">
        <f t="shared" si="10"/>
        <v>0</v>
      </c>
      <c r="K175" s="168"/>
      <c r="L175" s="29"/>
      <c r="M175" s="169" t="s">
        <v>1</v>
      </c>
      <c r="N175" s="170" t="s">
        <v>37</v>
      </c>
      <c r="O175" s="57"/>
      <c r="P175" s="157">
        <f t="shared" si="11"/>
        <v>0</v>
      </c>
      <c r="Q175" s="157">
        <v>0</v>
      </c>
      <c r="R175" s="157">
        <f t="shared" si="12"/>
        <v>0</v>
      </c>
      <c r="S175" s="157">
        <v>0</v>
      </c>
      <c r="T175" s="158">
        <f t="shared" si="13"/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59" t="s">
        <v>84</v>
      </c>
      <c r="AT175" s="159" t="s">
        <v>122</v>
      </c>
      <c r="AU175" s="159" t="s">
        <v>78</v>
      </c>
      <c r="AY175" s="13" t="s">
        <v>111</v>
      </c>
      <c r="BE175" s="160">
        <f t="shared" si="14"/>
        <v>0</v>
      </c>
      <c r="BF175" s="160">
        <f t="shared" si="15"/>
        <v>0</v>
      </c>
      <c r="BG175" s="160">
        <f t="shared" si="16"/>
        <v>0</v>
      </c>
      <c r="BH175" s="160">
        <f t="shared" si="17"/>
        <v>0</v>
      </c>
      <c r="BI175" s="160">
        <f t="shared" si="18"/>
        <v>0</v>
      </c>
      <c r="BJ175" s="13" t="s">
        <v>78</v>
      </c>
      <c r="BK175" s="160">
        <f t="shared" si="19"/>
        <v>0</v>
      </c>
      <c r="BL175" s="13" t="s">
        <v>84</v>
      </c>
      <c r="BM175" s="159" t="s">
        <v>497</v>
      </c>
    </row>
    <row r="176" spans="1:65" s="1" customFormat="1" ht="24.2" customHeight="1">
      <c r="A176" s="28"/>
      <c r="B176" s="145"/>
      <c r="C176" s="161" t="s">
        <v>276</v>
      </c>
      <c r="D176" s="161" t="s">
        <v>122</v>
      </c>
      <c r="E176" s="162" t="s">
        <v>498</v>
      </c>
      <c r="F176" s="163" t="s">
        <v>499</v>
      </c>
      <c r="G176" s="164" t="s">
        <v>164</v>
      </c>
      <c r="H176" s="165">
        <v>92</v>
      </c>
      <c r="I176" s="166"/>
      <c r="J176" s="167">
        <f t="shared" si="10"/>
        <v>0</v>
      </c>
      <c r="K176" s="168"/>
      <c r="L176" s="29"/>
      <c r="M176" s="169" t="s">
        <v>1</v>
      </c>
      <c r="N176" s="170" t="s">
        <v>37</v>
      </c>
      <c r="O176" s="57"/>
      <c r="P176" s="157">
        <f t="shared" si="11"/>
        <v>0</v>
      </c>
      <c r="Q176" s="157">
        <v>0</v>
      </c>
      <c r="R176" s="157">
        <f t="shared" si="12"/>
        <v>0</v>
      </c>
      <c r="S176" s="157">
        <v>0</v>
      </c>
      <c r="T176" s="158">
        <f t="shared" si="13"/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59" t="s">
        <v>84</v>
      </c>
      <c r="AT176" s="159" t="s">
        <v>122</v>
      </c>
      <c r="AU176" s="159" t="s">
        <v>78</v>
      </c>
      <c r="AY176" s="13" t="s">
        <v>111</v>
      </c>
      <c r="BE176" s="160">
        <f t="shared" si="14"/>
        <v>0</v>
      </c>
      <c r="BF176" s="160">
        <f t="shared" si="15"/>
        <v>0</v>
      </c>
      <c r="BG176" s="160">
        <f t="shared" si="16"/>
        <v>0</v>
      </c>
      <c r="BH176" s="160">
        <f t="shared" si="17"/>
        <v>0</v>
      </c>
      <c r="BI176" s="160">
        <f t="shared" si="18"/>
        <v>0</v>
      </c>
      <c r="BJ176" s="13" t="s">
        <v>78</v>
      </c>
      <c r="BK176" s="160">
        <f t="shared" si="19"/>
        <v>0</v>
      </c>
      <c r="BL176" s="13" t="s">
        <v>84</v>
      </c>
      <c r="BM176" s="159" t="s">
        <v>500</v>
      </c>
    </row>
    <row r="177" spans="1:65" s="1" customFormat="1" ht="24.2" customHeight="1">
      <c r="A177" s="28"/>
      <c r="B177" s="145"/>
      <c r="C177" s="161" t="s">
        <v>280</v>
      </c>
      <c r="D177" s="161" t="s">
        <v>122</v>
      </c>
      <c r="E177" s="162" t="s">
        <v>501</v>
      </c>
      <c r="F177" s="163" t="s">
        <v>502</v>
      </c>
      <c r="G177" s="164" t="s">
        <v>164</v>
      </c>
      <c r="H177" s="165">
        <v>70</v>
      </c>
      <c r="I177" s="166"/>
      <c r="J177" s="167">
        <f t="shared" si="10"/>
        <v>0</v>
      </c>
      <c r="K177" s="168"/>
      <c r="L177" s="29"/>
      <c r="M177" s="169" t="s">
        <v>1</v>
      </c>
      <c r="N177" s="170" t="s">
        <v>37</v>
      </c>
      <c r="O177" s="57"/>
      <c r="P177" s="157">
        <f t="shared" si="11"/>
        <v>0</v>
      </c>
      <c r="Q177" s="157">
        <v>0</v>
      </c>
      <c r="R177" s="157">
        <f t="shared" si="12"/>
        <v>0</v>
      </c>
      <c r="S177" s="157">
        <v>0</v>
      </c>
      <c r="T177" s="158">
        <f t="shared" si="13"/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59" t="s">
        <v>84</v>
      </c>
      <c r="AT177" s="159" t="s">
        <v>122</v>
      </c>
      <c r="AU177" s="159" t="s">
        <v>78</v>
      </c>
      <c r="AY177" s="13" t="s">
        <v>111</v>
      </c>
      <c r="BE177" s="160">
        <f t="shared" si="14"/>
        <v>0</v>
      </c>
      <c r="BF177" s="160">
        <f t="shared" si="15"/>
        <v>0</v>
      </c>
      <c r="BG177" s="160">
        <f t="shared" si="16"/>
        <v>0</v>
      </c>
      <c r="BH177" s="160">
        <f t="shared" si="17"/>
        <v>0</v>
      </c>
      <c r="BI177" s="160">
        <f t="shared" si="18"/>
        <v>0</v>
      </c>
      <c r="BJ177" s="13" t="s">
        <v>78</v>
      </c>
      <c r="BK177" s="160">
        <f t="shared" si="19"/>
        <v>0</v>
      </c>
      <c r="BL177" s="13" t="s">
        <v>84</v>
      </c>
      <c r="BM177" s="159" t="s">
        <v>503</v>
      </c>
    </row>
    <row r="178" spans="1:65" s="1" customFormat="1" ht="24.2" customHeight="1">
      <c r="A178" s="28"/>
      <c r="B178" s="145"/>
      <c r="C178" s="161" t="s">
        <v>273</v>
      </c>
      <c r="D178" s="161" t="s">
        <v>122</v>
      </c>
      <c r="E178" s="162" t="s">
        <v>504</v>
      </c>
      <c r="F178" s="163" t="s">
        <v>505</v>
      </c>
      <c r="G178" s="164" t="s">
        <v>164</v>
      </c>
      <c r="H178" s="165">
        <v>22</v>
      </c>
      <c r="I178" s="166"/>
      <c r="J178" s="167">
        <f t="shared" si="10"/>
        <v>0</v>
      </c>
      <c r="K178" s="168"/>
      <c r="L178" s="29"/>
      <c r="M178" s="169" t="s">
        <v>1</v>
      </c>
      <c r="N178" s="170" t="s">
        <v>37</v>
      </c>
      <c r="O178" s="57"/>
      <c r="P178" s="157">
        <f t="shared" si="11"/>
        <v>0</v>
      </c>
      <c r="Q178" s="157">
        <v>0</v>
      </c>
      <c r="R178" s="157">
        <f t="shared" si="12"/>
        <v>0</v>
      </c>
      <c r="S178" s="157">
        <v>0</v>
      </c>
      <c r="T178" s="158">
        <f t="shared" si="13"/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59" t="s">
        <v>84</v>
      </c>
      <c r="AT178" s="159" t="s">
        <v>122</v>
      </c>
      <c r="AU178" s="159" t="s">
        <v>78</v>
      </c>
      <c r="AY178" s="13" t="s">
        <v>111</v>
      </c>
      <c r="BE178" s="160">
        <f t="shared" si="14"/>
        <v>0</v>
      </c>
      <c r="BF178" s="160">
        <f t="shared" si="15"/>
        <v>0</v>
      </c>
      <c r="BG178" s="160">
        <f t="shared" si="16"/>
        <v>0</v>
      </c>
      <c r="BH178" s="160">
        <f t="shared" si="17"/>
        <v>0</v>
      </c>
      <c r="BI178" s="160">
        <f t="shared" si="18"/>
        <v>0</v>
      </c>
      <c r="BJ178" s="13" t="s">
        <v>78</v>
      </c>
      <c r="BK178" s="160">
        <f t="shared" si="19"/>
        <v>0</v>
      </c>
      <c r="BL178" s="13" t="s">
        <v>84</v>
      </c>
      <c r="BM178" s="159" t="s">
        <v>506</v>
      </c>
    </row>
    <row r="179" spans="1:65" s="1" customFormat="1" ht="24.2" customHeight="1">
      <c r="A179" s="28"/>
      <c r="B179" s="145"/>
      <c r="C179" s="161" t="s">
        <v>507</v>
      </c>
      <c r="D179" s="161" t="s">
        <v>122</v>
      </c>
      <c r="E179" s="162" t="s">
        <v>508</v>
      </c>
      <c r="F179" s="163" t="s">
        <v>509</v>
      </c>
      <c r="G179" s="164" t="s">
        <v>164</v>
      </c>
      <c r="H179" s="165">
        <v>85</v>
      </c>
      <c r="I179" s="166"/>
      <c r="J179" s="167">
        <f t="shared" si="10"/>
        <v>0</v>
      </c>
      <c r="K179" s="168"/>
      <c r="L179" s="29"/>
      <c r="M179" s="169" t="s">
        <v>1</v>
      </c>
      <c r="N179" s="170" t="s">
        <v>37</v>
      </c>
      <c r="O179" s="57"/>
      <c r="P179" s="157">
        <f t="shared" si="11"/>
        <v>0</v>
      </c>
      <c r="Q179" s="157">
        <v>0</v>
      </c>
      <c r="R179" s="157">
        <f t="shared" si="12"/>
        <v>0</v>
      </c>
      <c r="S179" s="157">
        <v>0</v>
      </c>
      <c r="T179" s="158">
        <f t="shared" si="13"/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59" t="s">
        <v>84</v>
      </c>
      <c r="AT179" s="159" t="s">
        <v>122</v>
      </c>
      <c r="AU179" s="159" t="s">
        <v>78</v>
      </c>
      <c r="AY179" s="13" t="s">
        <v>111</v>
      </c>
      <c r="BE179" s="160">
        <f t="shared" si="14"/>
        <v>0</v>
      </c>
      <c r="BF179" s="160">
        <f t="shared" si="15"/>
        <v>0</v>
      </c>
      <c r="BG179" s="160">
        <f t="shared" si="16"/>
        <v>0</v>
      </c>
      <c r="BH179" s="160">
        <f t="shared" si="17"/>
        <v>0</v>
      </c>
      <c r="BI179" s="160">
        <f t="shared" si="18"/>
        <v>0</v>
      </c>
      <c r="BJ179" s="13" t="s">
        <v>78</v>
      </c>
      <c r="BK179" s="160">
        <f t="shared" si="19"/>
        <v>0</v>
      </c>
      <c r="BL179" s="13" t="s">
        <v>84</v>
      </c>
      <c r="BM179" s="159" t="s">
        <v>510</v>
      </c>
    </row>
    <row r="180" spans="1:65" s="1" customFormat="1" ht="16.5" customHeight="1">
      <c r="A180" s="28"/>
      <c r="B180" s="145"/>
      <c r="C180" s="161" t="s">
        <v>511</v>
      </c>
      <c r="D180" s="161" t="s">
        <v>122</v>
      </c>
      <c r="E180" s="162" t="s">
        <v>512</v>
      </c>
      <c r="F180" s="163" t="s">
        <v>513</v>
      </c>
      <c r="G180" s="164" t="s">
        <v>118</v>
      </c>
      <c r="H180" s="165">
        <v>67</v>
      </c>
      <c r="I180" s="166"/>
      <c r="J180" s="167">
        <f t="shared" si="10"/>
        <v>0</v>
      </c>
      <c r="K180" s="168"/>
      <c r="L180" s="29"/>
      <c r="M180" s="169" t="s">
        <v>1</v>
      </c>
      <c r="N180" s="170" t="s">
        <v>37</v>
      </c>
      <c r="O180" s="57"/>
      <c r="P180" s="157">
        <f t="shared" si="11"/>
        <v>0</v>
      </c>
      <c r="Q180" s="157">
        <v>0</v>
      </c>
      <c r="R180" s="157">
        <f t="shared" si="12"/>
        <v>0</v>
      </c>
      <c r="S180" s="157">
        <v>0</v>
      </c>
      <c r="T180" s="158">
        <f t="shared" si="13"/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59" t="s">
        <v>84</v>
      </c>
      <c r="AT180" s="159" t="s">
        <v>122</v>
      </c>
      <c r="AU180" s="159" t="s">
        <v>78</v>
      </c>
      <c r="AY180" s="13" t="s">
        <v>111</v>
      </c>
      <c r="BE180" s="160">
        <f t="shared" si="14"/>
        <v>0</v>
      </c>
      <c r="BF180" s="160">
        <f t="shared" si="15"/>
        <v>0</v>
      </c>
      <c r="BG180" s="160">
        <f t="shared" si="16"/>
        <v>0</v>
      </c>
      <c r="BH180" s="160">
        <f t="shared" si="17"/>
        <v>0</v>
      </c>
      <c r="BI180" s="160">
        <f t="shared" si="18"/>
        <v>0</v>
      </c>
      <c r="BJ180" s="13" t="s">
        <v>78</v>
      </c>
      <c r="BK180" s="160">
        <f t="shared" si="19"/>
        <v>0</v>
      </c>
      <c r="BL180" s="13" t="s">
        <v>84</v>
      </c>
      <c r="BM180" s="159" t="s">
        <v>514</v>
      </c>
    </row>
    <row r="181" spans="1:65" s="1" customFormat="1" ht="16.5" customHeight="1">
      <c r="A181" s="28"/>
      <c r="B181" s="145"/>
      <c r="C181" s="161" t="s">
        <v>515</v>
      </c>
      <c r="D181" s="161" t="s">
        <v>122</v>
      </c>
      <c r="E181" s="162" t="s">
        <v>516</v>
      </c>
      <c r="F181" s="163" t="s">
        <v>517</v>
      </c>
      <c r="G181" s="164" t="s">
        <v>164</v>
      </c>
      <c r="H181" s="165">
        <v>2200</v>
      </c>
      <c r="I181" s="166"/>
      <c r="J181" s="167">
        <f t="shared" si="10"/>
        <v>0</v>
      </c>
      <c r="K181" s="168"/>
      <c r="L181" s="29"/>
      <c r="M181" s="169" t="s">
        <v>1</v>
      </c>
      <c r="N181" s="170" t="s">
        <v>37</v>
      </c>
      <c r="O181" s="57"/>
      <c r="P181" s="157">
        <f t="shared" si="11"/>
        <v>0</v>
      </c>
      <c r="Q181" s="157">
        <v>0</v>
      </c>
      <c r="R181" s="157">
        <f t="shared" si="12"/>
        <v>0</v>
      </c>
      <c r="S181" s="157">
        <v>0</v>
      </c>
      <c r="T181" s="158">
        <f t="shared" si="13"/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59" t="s">
        <v>84</v>
      </c>
      <c r="AT181" s="159" t="s">
        <v>122</v>
      </c>
      <c r="AU181" s="159" t="s">
        <v>78</v>
      </c>
      <c r="AY181" s="13" t="s">
        <v>111</v>
      </c>
      <c r="BE181" s="160">
        <f t="shared" si="14"/>
        <v>0</v>
      </c>
      <c r="BF181" s="160">
        <f t="shared" si="15"/>
        <v>0</v>
      </c>
      <c r="BG181" s="160">
        <f t="shared" si="16"/>
        <v>0</v>
      </c>
      <c r="BH181" s="160">
        <f t="shared" si="17"/>
        <v>0</v>
      </c>
      <c r="BI181" s="160">
        <f t="shared" si="18"/>
        <v>0</v>
      </c>
      <c r="BJ181" s="13" t="s">
        <v>78</v>
      </c>
      <c r="BK181" s="160">
        <f t="shared" si="19"/>
        <v>0</v>
      </c>
      <c r="BL181" s="13" t="s">
        <v>84</v>
      </c>
      <c r="BM181" s="159" t="s">
        <v>518</v>
      </c>
    </row>
    <row r="182" spans="1:65" s="1" customFormat="1" ht="33" customHeight="1">
      <c r="A182" s="28"/>
      <c r="B182" s="145"/>
      <c r="C182" s="161" t="s">
        <v>284</v>
      </c>
      <c r="D182" s="161" t="s">
        <v>122</v>
      </c>
      <c r="E182" s="162" t="s">
        <v>519</v>
      </c>
      <c r="F182" s="163" t="s">
        <v>520</v>
      </c>
      <c r="G182" s="164" t="s">
        <v>164</v>
      </c>
      <c r="H182" s="165">
        <v>1290</v>
      </c>
      <c r="I182" s="166"/>
      <c r="J182" s="167">
        <f t="shared" si="10"/>
        <v>0</v>
      </c>
      <c r="K182" s="168"/>
      <c r="L182" s="29"/>
      <c r="M182" s="169" t="s">
        <v>1</v>
      </c>
      <c r="N182" s="170" t="s">
        <v>37</v>
      </c>
      <c r="O182" s="57"/>
      <c r="P182" s="157">
        <f t="shared" si="11"/>
        <v>0</v>
      </c>
      <c r="Q182" s="157">
        <v>0</v>
      </c>
      <c r="R182" s="157">
        <f t="shared" si="12"/>
        <v>0</v>
      </c>
      <c r="S182" s="157">
        <v>0</v>
      </c>
      <c r="T182" s="158">
        <f t="shared" si="13"/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59" t="s">
        <v>84</v>
      </c>
      <c r="AT182" s="159" t="s">
        <v>122</v>
      </c>
      <c r="AU182" s="159" t="s">
        <v>78</v>
      </c>
      <c r="AY182" s="13" t="s">
        <v>111</v>
      </c>
      <c r="BE182" s="160">
        <f t="shared" si="14"/>
        <v>0</v>
      </c>
      <c r="BF182" s="160">
        <f t="shared" si="15"/>
        <v>0</v>
      </c>
      <c r="BG182" s="160">
        <f t="shared" si="16"/>
        <v>0</v>
      </c>
      <c r="BH182" s="160">
        <f t="shared" si="17"/>
        <v>0</v>
      </c>
      <c r="BI182" s="160">
        <f t="shared" si="18"/>
        <v>0</v>
      </c>
      <c r="BJ182" s="13" t="s">
        <v>78</v>
      </c>
      <c r="BK182" s="160">
        <f t="shared" si="19"/>
        <v>0</v>
      </c>
      <c r="BL182" s="13" t="s">
        <v>84</v>
      </c>
      <c r="BM182" s="159" t="s">
        <v>521</v>
      </c>
    </row>
    <row r="183" spans="1:65" s="1" customFormat="1" ht="33" customHeight="1">
      <c r="A183" s="28"/>
      <c r="B183" s="145"/>
      <c r="C183" s="161" t="s">
        <v>287</v>
      </c>
      <c r="D183" s="161" t="s">
        <v>122</v>
      </c>
      <c r="E183" s="162" t="s">
        <v>522</v>
      </c>
      <c r="F183" s="163" t="s">
        <v>523</v>
      </c>
      <c r="G183" s="164" t="s">
        <v>319</v>
      </c>
      <c r="H183" s="165">
        <v>1</v>
      </c>
      <c r="I183" s="166"/>
      <c r="J183" s="167">
        <f t="shared" si="10"/>
        <v>0</v>
      </c>
      <c r="K183" s="168"/>
      <c r="L183" s="29"/>
      <c r="M183" s="169" t="s">
        <v>1</v>
      </c>
      <c r="N183" s="170" t="s">
        <v>37</v>
      </c>
      <c r="O183" s="57"/>
      <c r="P183" s="157">
        <f t="shared" si="11"/>
        <v>0</v>
      </c>
      <c r="Q183" s="157">
        <v>0</v>
      </c>
      <c r="R183" s="157">
        <f t="shared" si="12"/>
        <v>0</v>
      </c>
      <c r="S183" s="157">
        <v>0</v>
      </c>
      <c r="T183" s="158">
        <f t="shared" si="13"/>
        <v>0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R183" s="159" t="s">
        <v>84</v>
      </c>
      <c r="AT183" s="159" t="s">
        <v>122</v>
      </c>
      <c r="AU183" s="159" t="s">
        <v>78</v>
      </c>
      <c r="AY183" s="13" t="s">
        <v>111</v>
      </c>
      <c r="BE183" s="160">
        <f t="shared" si="14"/>
        <v>0</v>
      </c>
      <c r="BF183" s="160">
        <f t="shared" si="15"/>
        <v>0</v>
      </c>
      <c r="BG183" s="160">
        <f t="shared" si="16"/>
        <v>0</v>
      </c>
      <c r="BH183" s="160">
        <f t="shared" si="17"/>
        <v>0</v>
      </c>
      <c r="BI183" s="160">
        <f t="shared" si="18"/>
        <v>0</v>
      </c>
      <c r="BJ183" s="13" t="s">
        <v>78</v>
      </c>
      <c r="BK183" s="160">
        <f t="shared" si="19"/>
        <v>0</v>
      </c>
      <c r="BL183" s="13" t="s">
        <v>84</v>
      </c>
      <c r="BM183" s="159" t="s">
        <v>524</v>
      </c>
    </row>
    <row r="184" spans="1:65" s="1" customFormat="1" ht="16.5" customHeight="1">
      <c r="A184" s="28"/>
      <c r="B184" s="145"/>
      <c r="C184" s="161" t="s">
        <v>291</v>
      </c>
      <c r="D184" s="161" t="s">
        <v>122</v>
      </c>
      <c r="E184" s="162" t="s">
        <v>525</v>
      </c>
      <c r="F184" s="163" t="s">
        <v>526</v>
      </c>
      <c r="G184" s="164" t="s">
        <v>319</v>
      </c>
      <c r="H184" s="165">
        <v>57</v>
      </c>
      <c r="I184" s="166"/>
      <c r="J184" s="167">
        <f t="shared" si="10"/>
        <v>0</v>
      </c>
      <c r="K184" s="168"/>
      <c r="L184" s="29"/>
      <c r="M184" s="169" t="s">
        <v>1</v>
      </c>
      <c r="N184" s="170" t="s">
        <v>37</v>
      </c>
      <c r="O184" s="57"/>
      <c r="P184" s="157">
        <f t="shared" si="11"/>
        <v>0</v>
      </c>
      <c r="Q184" s="157">
        <v>0</v>
      </c>
      <c r="R184" s="157">
        <f t="shared" si="12"/>
        <v>0</v>
      </c>
      <c r="S184" s="157">
        <v>0</v>
      </c>
      <c r="T184" s="158">
        <f t="shared" si="13"/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59" t="s">
        <v>84</v>
      </c>
      <c r="AT184" s="159" t="s">
        <v>122</v>
      </c>
      <c r="AU184" s="159" t="s">
        <v>78</v>
      </c>
      <c r="AY184" s="13" t="s">
        <v>111</v>
      </c>
      <c r="BE184" s="160">
        <f t="shared" si="14"/>
        <v>0</v>
      </c>
      <c r="BF184" s="160">
        <f t="shared" si="15"/>
        <v>0</v>
      </c>
      <c r="BG184" s="160">
        <f t="shared" si="16"/>
        <v>0</v>
      </c>
      <c r="BH184" s="160">
        <f t="shared" si="17"/>
        <v>0</v>
      </c>
      <c r="BI184" s="160">
        <f t="shared" si="18"/>
        <v>0</v>
      </c>
      <c r="BJ184" s="13" t="s">
        <v>78</v>
      </c>
      <c r="BK184" s="160">
        <f t="shared" si="19"/>
        <v>0</v>
      </c>
      <c r="BL184" s="13" t="s">
        <v>84</v>
      </c>
      <c r="BM184" s="159" t="s">
        <v>527</v>
      </c>
    </row>
    <row r="185" spans="1:65" s="1" customFormat="1" ht="16.5" customHeight="1">
      <c r="A185" s="28"/>
      <c r="B185" s="145"/>
      <c r="C185" s="161" t="s">
        <v>154</v>
      </c>
      <c r="D185" s="161" t="s">
        <v>122</v>
      </c>
      <c r="E185" s="162" t="s">
        <v>528</v>
      </c>
      <c r="F185" s="163" t="s">
        <v>529</v>
      </c>
      <c r="G185" s="164" t="s">
        <v>319</v>
      </c>
      <c r="H185" s="165">
        <v>57</v>
      </c>
      <c r="I185" s="166"/>
      <c r="J185" s="167">
        <f t="shared" ref="J185:J199" si="20">ROUND(I185*H185,2)</f>
        <v>0</v>
      </c>
      <c r="K185" s="168"/>
      <c r="L185" s="29"/>
      <c r="M185" s="169" t="s">
        <v>1</v>
      </c>
      <c r="N185" s="170" t="s">
        <v>37</v>
      </c>
      <c r="O185" s="57"/>
      <c r="P185" s="157">
        <f t="shared" ref="P185:P199" si="21">O185*H185</f>
        <v>0</v>
      </c>
      <c r="Q185" s="157">
        <v>0</v>
      </c>
      <c r="R185" s="157">
        <f t="shared" ref="R185:R199" si="22">Q185*H185</f>
        <v>0</v>
      </c>
      <c r="S185" s="157">
        <v>0</v>
      </c>
      <c r="T185" s="158">
        <f t="shared" ref="T185:T199" si="23">S185*H185</f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59" t="s">
        <v>84</v>
      </c>
      <c r="AT185" s="159" t="s">
        <v>122</v>
      </c>
      <c r="AU185" s="159" t="s">
        <v>78</v>
      </c>
      <c r="AY185" s="13" t="s">
        <v>111</v>
      </c>
      <c r="BE185" s="160">
        <f t="shared" ref="BE185:BE199" si="24">IF(N185="základná",J185,0)</f>
        <v>0</v>
      </c>
      <c r="BF185" s="160">
        <f t="shared" ref="BF185:BF199" si="25">IF(N185="znížená",J185,0)</f>
        <v>0</v>
      </c>
      <c r="BG185" s="160">
        <f t="shared" ref="BG185:BG199" si="26">IF(N185="zákl. prenesená",J185,0)</f>
        <v>0</v>
      </c>
      <c r="BH185" s="160">
        <f t="shared" ref="BH185:BH199" si="27">IF(N185="zníž. prenesená",J185,0)</f>
        <v>0</v>
      </c>
      <c r="BI185" s="160">
        <f t="shared" ref="BI185:BI199" si="28">IF(N185="nulová",J185,0)</f>
        <v>0</v>
      </c>
      <c r="BJ185" s="13" t="s">
        <v>78</v>
      </c>
      <c r="BK185" s="160">
        <f t="shared" ref="BK185:BK199" si="29">ROUND(I185*H185,2)</f>
        <v>0</v>
      </c>
      <c r="BL185" s="13" t="s">
        <v>84</v>
      </c>
      <c r="BM185" s="159" t="s">
        <v>530</v>
      </c>
    </row>
    <row r="186" spans="1:65" s="1" customFormat="1" ht="16.5" customHeight="1">
      <c r="A186" s="28"/>
      <c r="B186" s="145"/>
      <c r="C186" s="161" t="s">
        <v>166</v>
      </c>
      <c r="D186" s="161" t="s">
        <v>122</v>
      </c>
      <c r="E186" s="162" t="s">
        <v>76</v>
      </c>
      <c r="F186" s="163" t="s">
        <v>531</v>
      </c>
      <c r="G186" s="164" t="s">
        <v>319</v>
      </c>
      <c r="H186" s="165">
        <v>400</v>
      </c>
      <c r="I186" s="166"/>
      <c r="J186" s="167">
        <f t="shared" si="20"/>
        <v>0</v>
      </c>
      <c r="K186" s="168"/>
      <c r="L186" s="29"/>
      <c r="M186" s="169" t="s">
        <v>1</v>
      </c>
      <c r="N186" s="170" t="s">
        <v>37</v>
      </c>
      <c r="O186" s="57"/>
      <c r="P186" s="157">
        <f t="shared" si="21"/>
        <v>0</v>
      </c>
      <c r="Q186" s="157">
        <v>0</v>
      </c>
      <c r="R186" s="157">
        <f t="shared" si="22"/>
        <v>0</v>
      </c>
      <c r="S186" s="157">
        <v>0</v>
      </c>
      <c r="T186" s="158">
        <f t="shared" si="23"/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59" t="s">
        <v>84</v>
      </c>
      <c r="AT186" s="159" t="s">
        <v>122</v>
      </c>
      <c r="AU186" s="159" t="s">
        <v>78</v>
      </c>
      <c r="AY186" s="13" t="s">
        <v>111</v>
      </c>
      <c r="BE186" s="160">
        <f t="shared" si="24"/>
        <v>0</v>
      </c>
      <c r="BF186" s="160">
        <f t="shared" si="25"/>
        <v>0</v>
      </c>
      <c r="BG186" s="160">
        <f t="shared" si="26"/>
        <v>0</v>
      </c>
      <c r="BH186" s="160">
        <f t="shared" si="27"/>
        <v>0</v>
      </c>
      <c r="BI186" s="160">
        <f t="shared" si="28"/>
        <v>0</v>
      </c>
      <c r="BJ186" s="13" t="s">
        <v>78</v>
      </c>
      <c r="BK186" s="160">
        <f t="shared" si="29"/>
        <v>0</v>
      </c>
      <c r="BL186" s="13" t="s">
        <v>84</v>
      </c>
      <c r="BM186" s="159" t="s">
        <v>532</v>
      </c>
    </row>
    <row r="187" spans="1:65" s="1" customFormat="1" ht="16.5" customHeight="1">
      <c r="A187" s="28"/>
      <c r="B187" s="145"/>
      <c r="C187" s="161" t="s">
        <v>132</v>
      </c>
      <c r="D187" s="161" t="s">
        <v>122</v>
      </c>
      <c r="E187" s="162" t="s">
        <v>78</v>
      </c>
      <c r="F187" s="163" t="s">
        <v>533</v>
      </c>
      <c r="G187" s="164" t="s">
        <v>118</v>
      </c>
      <c r="H187" s="165">
        <v>10</v>
      </c>
      <c r="I187" s="166"/>
      <c r="J187" s="167">
        <f t="shared" si="20"/>
        <v>0</v>
      </c>
      <c r="K187" s="168"/>
      <c r="L187" s="29"/>
      <c r="M187" s="169" t="s">
        <v>1</v>
      </c>
      <c r="N187" s="170" t="s">
        <v>37</v>
      </c>
      <c r="O187" s="57"/>
      <c r="P187" s="157">
        <f t="shared" si="21"/>
        <v>0</v>
      </c>
      <c r="Q187" s="157">
        <v>0</v>
      </c>
      <c r="R187" s="157">
        <f t="shared" si="22"/>
        <v>0</v>
      </c>
      <c r="S187" s="157">
        <v>0</v>
      </c>
      <c r="T187" s="158">
        <f t="shared" si="23"/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59" t="s">
        <v>84</v>
      </c>
      <c r="AT187" s="159" t="s">
        <v>122</v>
      </c>
      <c r="AU187" s="159" t="s">
        <v>78</v>
      </c>
      <c r="AY187" s="13" t="s">
        <v>111</v>
      </c>
      <c r="BE187" s="160">
        <f t="shared" si="24"/>
        <v>0</v>
      </c>
      <c r="BF187" s="160">
        <f t="shared" si="25"/>
        <v>0</v>
      </c>
      <c r="BG187" s="160">
        <f t="shared" si="26"/>
        <v>0</v>
      </c>
      <c r="BH187" s="160">
        <f t="shared" si="27"/>
        <v>0</v>
      </c>
      <c r="BI187" s="160">
        <f t="shared" si="28"/>
        <v>0</v>
      </c>
      <c r="BJ187" s="13" t="s">
        <v>78</v>
      </c>
      <c r="BK187" s="160">
        <f t="shared" si="29"/>
        <v>0</v>
      </c>
      <c r="BL187" s="13" t="s">
        <v>84</v>
      </c>
      <c r="BM187" s="159" t="s">
        <v>534</v>
      </c>
    </row>
    <row r="188" spans="1:65" s="1" customFormat="1" ht="16.5" customHeight="1">
      <c r="A188" s="28"/>
      <c r="B188" s="145"/>
      <c r="C188" s="161" t="s">
        <v>214</v>
      </c>
      <c r="D188" s="161" t="s">
        <v>122</v>
      </c>
      <c r="E188" s="162" t="s">
        <v>84</v>
      </c>
      <c r="F188" s="163" t="s">
        <v>535</v>
      </c>
      <c r="G188" s="164" t="s">
        <v>319</v>
      </c>
      <c r="H188" s="165">
        <v>8</v>
      </c>
      <c r="I188" s="166"/>
      <c r="J188" s="167">
        <f t="shared" si="20"/>
        <v>0</v>
      </c>
      <c r="K188" s="168"/>
      <c r="L188" s="29"/>
      <c r="M188" s="169" t="s">
        <v>1</v>
      </c>
      <c r="N188" s="170" t="s">
        <v>37</v>
      </c>
      <c r="O188" s="57"/>
      <c r="P188" s="157">
        <f t="shared" si="21"/>
        <v>0</v>
      </c>
      <c r="Q188" s="157">
        <v>0</v>
      </c>
      <c r="R188" s="157">
        <f t="shared" si="22"/>
        <v>0</v>
      </c>
      <c r="S188" s="157">
        <v>0</v>
      </c>
      <c r="T188" s="158">
        <f t="shared" si="23"/>
        <v>0</v>
      </c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R188" s="159" t="s">
        <v>84</v>
      </c>
      <c r="AT188" s="159" t="s">
        <v>122</v>
      </c>
      <c r="AU188" s="159" t="s">
        <v>78</v>
      </c>
      <c r="AY188" s="13" t="s">
        <v>111</v>
      </c>
      <c r="BE188" s="160">
        <f t="shared" si="24"/>
        <v>0</v>
      </c>
      <c r="BF188" s="160">
        <f t="shared" si="25"/>
        <v>0</v>
      </c>
      <c r="BG188" s="160">
        <f t="shared" si="26"/>
        <v>0</v>
      </c>
      <c r="BH188" s="160">
        <f t="shared" si="27"/>
        <v>0</v>
      </c>
      <c r="BI188" s="160">
        <f t="shared" si="28"/>
        <v>0</v>
      </c>
      <c r="BJ188" s="13" t="s">
        <v>78</v>
      </c>
      <c r="BK188" s="160">
        <f t="shared" si="29"/>
        <v>0</v>
      </c>
      <c r="BL188" s="13" t="s">
        <v>84</v>
      </c>
      <c r="BM188" s="159" t="s">
        <v>536</v>
      </c>
    </row>
    <row r="189" spans="1:65" s="1" customFormat="1" ht="16.5" customHeight="1">
      <c r="A189" s="28"/>
      <c r="B189" s="145"/>
      <c r="C189" s="161" t="s">
        <v>218</v>
      </c>
      <c r="D189" s="161" t="s">
        <v>122</v>
      </c>
      <c r="E189" s="162" t="s">
        <v>204</v>
      </c>
      <c r="F189" s="163" t="s">
        <v>537</v>
      </c>
      <c r="G189" s="164" t="s">
        <v>118</v>
      </c>
      <c r="H189" s="165">
        <v>134</v>
      </c>
      <c r="I189" s="166"/>
      <c r="J189" s="167">
        <f t="shared" si="20"/>
        <v>0</v>
      </c>
      <c r="K189" s="168"/>
      <c r="L189" s="29"/>
      <c r="M189" s="169" t="s">
        <v>1</v>
      </c>
      <c r="N189" s="170" t="s">
        <v>37</v>
      </c>
      <c r="O189" s="57"/>
      <c r="P189" s="157">
        <f t="shared" si="21"/>
        <v>0</v>
      </c>
      <c r="Q189" s="157">
        <v>0</v>
      </c>
      <c r="R189" s="157">
        <f t="shared" si="22"/>
        <v>0</v>
      </c>
      <c r="S189" s="157">
        <v>0</v>
      </c>
      <c r="T189" s="158">
        <f t="shared" si="23"/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59" t="s">
        <v>84</v>
      </c>
      <c r="AT189" s="159" t="s">
        <v>122</v>
      </c>
      <c r="AU189" s="159" t="s">
        <v>78</v>
      </c>
      <c r="AY189" s="13" t="s">
        <v>111</v>
      </c>
      <c r="BE189" s="160">
        <f t="shared" si="24"/>
        <v>0</v>
      </c>
      <c r="BF189" s="160">
        <f t="shared" si="25"/>
        <v>0</v>
      </c>
      <c r="BG189" s="160">
        <f t="shared" si="26"/>
        <v>0</v>
      </c>
      <c r="BH189" s="160">
        <f t="shared" si="27"/>
        <v>0</v>
      </c>
      <c r="BI189" s="160">
        <f t="shared" si="28"/>
        <v>0</v>
      </c>
      <c r="BJ189" s="13" t="s">
        <v>78</v>
      </c>
      <c r="BK189" s="160">
        <f t="shared" si="29"/>
        <v>0</v>
      </c>
      <c r="BL189" s="13" t="s">
        <v>84</v>
      </c>
      <c r="BM189" s="159" t="s">
        <v>538</v>
      </c>
    </row>
    <row r="190" spans="1:65" s="1" customFormat="1" ht="16.5" customHeight="1">
      <c r="A190" s="28"/>
      <c r="B190" s="145"/>
      <c r="C190" s="161" t="s">
        <v>244</v>
      </c>
      <c r="D190" s="161" t="s">
        <v>122</v>
      </c>
      <c r="E190" s="162" t="s">
        <v>112</v>
      </c>
      <c r="F190" s="163" t="s">
        <v>539</v>
      </c>
      <c r="G190" s="164" t="s">
        <v>319</v>
      </c>
      <c r="H190" s="165">
        <v>8</v>
      </c>
      <c r="I190" s="166"/>
      <c r="J190" s="167">
        <f t="shared" si="20"/>
        <v>0</v>
      </c>
      <c r="K190" s="168"/>
      <c r="L190" s="29"/>
      <c r="M190" s="169" t="s">
        <v>1</v>
      </c>
      <c r="N190" s="170" t="s">
        <v>37</v>
      </c>
      <c r="O190" s="57"/>
      <c r="P190" s="157">
        <f t="shared" si="21"/>
        <v>0</v>
      </c>
      <c r="Q190" s="157">
        <v>0</v>
      </c>
      <c r="R190" s="157">
        <f t="shared" si="22"/>
        <v>0</v>
      </c>
      <c r="S190" s="157">
        <v>0</v>
      </c>
      <c r="T190" s="158">
        <f t="shared" si="23"/>
        <v>0</v>
      </c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R190" s="159" t="s">
        <v>84</v>
      </c>
      <c r="AT190" s="159" t="s">
        <v>122</v>
      </c>
      <c r="AU190" s="159" t="s">
        <v>78</v>
      </c>
      <c r="AY190" s="13" t="s">
        <v>111</v>
      </c>
      <c r="BE190" s="160">
        <f t="shared" si="24"/>
        <v>0</v>
      </c>
      <c r="BF190" s="160">
        <f t="shared" si="25"/>
        <v>0</v>
      </c>
      <c r="BG190" s="160">
        <f t="shared" si="26"/>
        <v>0</v>
      </c>
      <c r="BH190" s="160">
        <f t="shared" si="27"/>
        <v>0</v>
      </c>
      <c r="BI190" s="160">
        <f t="shared" si="28"/>
        <v>0</v>
      </c>
      <c r="BJ190" s="13" t="s">
        <v>78</v>
      </c>
      <c r="BK190" s="160">
        <f t="shared" si="29"/>
        <v>0</v>
      </c>
      <c r="BL190" s="13" t="s">
        <v>84</v>
      </c>
      <c r="BM190" s="159" t="s">
        <v>540</v>
      </c>
    </row>
    <row r="191" spans="1:65" s="1" customFormat="1" ht="16.5" customHeight="1">
      <c r="A191" s="28"/>
      <c r="B191" s="145"/>
      <c r="C191" s="161" t="s">
        <v>541</v>
      </c>
      <c r="D191" s="161" t="s">
        <v>122</v>
      </c>
      <c r="E191" s="162" t="s">
        <v>197</v>
      </c>
      <c r="F191" s="163" t="s">
        <v>542</v>
      </c>
      <c r="G191" s="164" t="s">
        <v>543</v>
      </c>
      <c r="H191" s="176"/>
      <c r="I191" s="166"/>
      <c r="J191" s="167">
        <f t="shared" si="20"/>
        <v>0</v>
      </c>
      <c r="K191" s="168"/>
      <c r="L191" s="29"/>
      <c r="M191" s="169" t="s">
        <v>1</v>
      </c>
      <c r="N191" s="170" t="s">
        <v>37</v>
      </c>
      <c r="O191" s="57"/>
      <c r="P191" s="157">
        <f t="shared" si="21"/>
        <v>0</v>
      </c>
      <c r="Q191" s="157">
        <v>0</v>
      </c>
      <c r="R191" s="157">
        <f t="shared" si="22"/>
        <v>0</v>
      </c>
      <c r="S191" s="157">
        <v>0</v>
      </c>
      <c r="T191" s="158">
        <f t="shared" si="23"/>
        <v>0</v>
      </c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R191" s="159" t="s">
        <v>84</v>
      </c>
      <c r="AT191" s="159" t="s">
        <v>122</v>
      </c>
      <c r="AU191" s="159" t="s">
        <v>78</v>
      </c>
      <c r="AY191" s="13" t="s">
        <v>111</v>
      </c>
      <c r="BE191" s="160">
        <f t="shared" si="24"/>
        <v>0</v>
      </c>
      <c r="BF191" s="160">
        <f t="shared" si="25"/>
        <v>0</v>
      </c>
      <c r="BG191" s="160">
        <f t="shared" si="26"/>
        <v>0</v>
      </c>
      <c r="BH191" s="160">
        <f t="shared" si="27"/>
        <v>0</v>
      </c>
      <c r="BI191" s="160">
        <f t="shared" si="28"/>
        <v>0</v>
      </c>
      <c r="BJ191" s="13" t="s">
        <v>78</v>
      </c>
      <c r="BK191" s="160">
        <f t="shared" si="29"/>
        <v>0</v>
      </c>
      <c r="BL191" s="13" t="s">
        <v>84</v>
      </c>
      <c r="BM191" s="159" t="s">
        <v>544</v>
      </c>
    </row>
    <row r="192" spans="1:65" s="1" customFormat="1" ht="16.5" customHeight="1">
      <c r="A192" s="28"/>
      <c r="B192" s="145"/>
      <c r="C192" s="161" t="s">
        <v>545</v>
      </c>
      <c r="D192" s="161" t="s">
        <v>122</v>
      </c>
      <c r="E192" s="162" t="s">
        <v>423</v>
      </c>
      <c r="F192" s="163" t="s">
        <v>546</v>
      </c>
      <c r="G192" s="164" t="s">
        <v>543</v>
      </c>
      <c r="H192" s="176"/>
      <c r="I192" s="166"/>
      <c r="J192" s="167">
        <f t="shared" si="20"/>
        <v>0</v>
      </c>
      <c r="K192" s="168"/>
      <c r="L192" s="29"/>
      <c r="M192" s="169" t="s">
        <v>1</v>
      </c>
      <c r="N192" s="170" t="s">
        <v>37</v>
      </c>
      <c r="O192" s="57"/>
      <c r="P192" s="157">
        <f t="shared" si="21"/>
        <v>0</v>
      </c>
      <c r="Q192" s="157">
        <v>0</v>
      </c>
      <c r="R192" s="157">
        <f t="shared" si="22"/>
        <v>0</v>
      </c>
      <c r="S192" s="157">
        <v>0</v>
      </c>
      <c r="T192" s="158">
        <f t="shared" si="23"/>
        <v>0</v>
      </c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R192" s="159" t="s">
        <v>84</v>
      </c>
      <c r="AT192" s="159" t="s">
        <v>122</v>
      </c>
      <c r="AU192" s="159" t="s">
        <v>78</v>
      </c>
      <c r="AY192" s="13" t="s">
        <v>111</v>
      </c>
      <c r="BE192" s="160">
        <f t="shared" si="24"/>
        <v>0</v>
      </c>
      <c r="BF192" s="160">
        <f t="shared" si="25"/>
        <v>0</v>
      </c>
      <c r="BG192" s="160">
        <f t="shared" si="26"/>
        <v>0</v>
      </c>
      <c r="BH192" s="160">
        <f t="shared" si="27"/>
        <v>0</v>
      </c>
      <c r="BI192" s="160">
        <f t="shared" si="28"/>
        <v>0</v>
      </c>
      <c r="BJ192" s="13" t="s">
        <v>78</v>
      </c>
      <c r="BK192" s="160">
        <f t="shared" si="29"/>
        <v>0</v>
      </c>
      <c r="BL192" s="13" t="s">
        <v>84</v>
      </c>
      <c r="BM192" s="159" t="s">
        <v>547</v>
      </c>
    </row>
    <row r="193" spans="1:65" s="1" customFormat="1" ht="16.5" customHeight="1">
      <c r="A193" s="28"/>
      <c r="B193" s="145"/>
      <c r="C193" s="161" t="s">
        <v>548</v>
      </c>
      <c r="D193" s="161" t="s">
        <v>122</v>
      </c>
      <c r="E193" s="162" t="s">
        <v>375</v>
      </c>
      <c r="F193" s="163" t="s">
        <v>549</v>
      </c>
      <c r="G193" s="164" t="s">
        <v>543</v>
      </c>
      <c r="H193" s="176"/>
      <c r="I193" s="166"/>
      <c r="J193" s="167">
        <f t="shared" si="20"/>
        <v>0</v>
      </c>
      <c r="K193" s="168"/>
      <c r="L193" s="29"/>
      <c r="M193" s="169" t="s">
        <v>1</v>
      </c>
      <c r="N193" s="170" t="s">
        <v>37</v>
      </c>
      <c r="O193" s="57"/>
      <c r="P193" s="157">
        <f t="shared" si="21"/>
        <v>0</v>
      </c>
      <c r="Q193" s="157">
        <v>0</v>
      </c>
      <c r="R193" s="157">
        <f t="shared" si="22"/>
        <v>0</v>
      </c>
      <c r="S193" s="157">
        <v>0</v>
      </c>
      <c r="T193" s="158">
        <f t="shared" si="23"/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59" t="s">
        <v>84</v>
      </c>
      <c r="AT193" s="159" t="s">
        <v>122</v>
      </c>
      <c r="AU193" s="159" t="s">
        <v>78</v>
      </c>
      <c r="AY193" s="13" t="s">
        <v>111</v>
      </c>
      <c r="BE193" s="160">
        <f t="shared" si="24"/>
        <v>0</v>
      </c>
      <c r="BF193" s="160">
        <f t="shared" si="25"/>
        <v>0</v>
      </c>
      <c r="BG193" s="160">
        <f t="shared" si="26"/>
        <v>0</v>
      </c>
      <c r="BH193" s="160">
        <f t="shared" si="27"/>
        <v>0</v>
      </c>
      <c r="BI193" s="160">
        <f t="shared" si="28"/>
        <v>0</v>
      </c>
      <c r="BJ193" s="13" t="s">
        <v>78</v>
      </c>
      <c r="BK193" s="160">
        <f t="shared" si="29"/>
        <v>0</v>
      </c>
      <c r="BL193" s="13" t="s">
        <v>84</v>
      </c>
      <c r="BM193" s="159" t="s">
        <v>550</v>
      </c>
    </row>
    <row r="194" spans="1:65" s="1" customFormat="1" ht="16.5" customHeight="1">
      <c r="A194" s="28"/>
      <c r="B194" s="145"/>
      <c r="C194" s="161" t="s">
        <v>551</v>
      </c>
      <c r="D194" s="161" t="s">
        <v>122</v>
      </c>
      <c r="E194" s="162" t="s">
        <v>150</v>
      </c>
      <c r="F194" s="163" t="s">
        <v>552</v>
      </c>
      <c r="G194" s="164" t="s">
        <v>543</v>
      </c>
      <c r="H194" s="176"/>
      <c r="I194" s="166"/>
      <c r="J194" s="167">
        <f t="shared" si="20"/>
        <v>0</v>
      </c>
      <c r="K194" s="168"/>
      <c r="L194" s="29"/>
      <c r="M194" s="169" t="s">
        <v>1</v>
      </c>
      <c r="N194" s="170" t="s">
        <v>37</v>
      </c>
      <c r="O194" s="57"/>
      <c r="P194" s="157">
        <f t="shared" si="21"/>
        <v>0</v>
      </c>
      <c r="Q194" s="157">
        <v>0</v>
      </c>
      <c r="R194" s="157">
        <f t="shared" si="22"/>
        <v>0</v>
      </c>
      <c r="S194" s="157">
        <v>0</v>
      </c>
      <c r="T194" s="158">
        <f t="shared" si="23"/>
        <v>0</v>
      </c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R194" s="159" t="s">
        <v>84</v>
      </c>
      <c r="AT194" s="159" t="s">
        <v>122</v>
      </c>
      <c r="AU194" s="159" t="s">
        <v>78</v>
      </c>
      <c r="AY194" s="13" t="s">
        <v>111</v>
      </c>
      <c r="BE194" s="160">
        <f t="shared" si="24"/>
        <v>0</v>
      </c>
      <c r="BF194" s="160">
        <f t="shared" si="25"/>
        <v>0</v>
      </c>
      <c r="BG194" s="160">
        <f t="shared" si="26"/>
        <v>0</v>
      </c>
      <c r="BH194" s="160">
        <f t="shared" si="27"/>
        <v>0</v>
      </c>
      <c r="BI194" s="160">
        <f t="shared" si="28"/>
        <v>0</v>
      </c>
      <c r="BJ194" s="13" t="s">
        <v>78</v>
      </c>
      <c r="BK194" s="160">
        <f t="shared" si="29"/>
        <v>0</v>
      </c>
      <c r="BL194" s="13" t="s">
        <v>84</v>
      </c>
      <c r="BM194" s="159" t="s">
        <v>553</v>
      </c>
    </row>
    <row r="195" spans="1:65" s="1" customFormat="1" ht="16.5" customHeight="1">
      <c r="A195" s="28"/>
      <c r="B195" s="145"/>
      <c r="C195" s="161" t="s">
        <v>554</v>
      </c>
      <c r="D195" s="161" t="s">
        <v>122</v>
      </c>
      <c r="E195" s="162" t="s">
        <v>383</v>
      </c>
      <c r="F195" s="163" t="s">
        <v>555</v>
      </c>
      <c r="G195" s="164" t="s">
        <v>543</v>
      </c>
      <c r="H195" s="176"/>
      <c r="I195" s="166"/>
      <c r="J195" s="167">
        <f t="shared" si="20"/>
        <v>0</v>
      </c>
      <c r="K195" s="168"/>
      <c r="L195" s="29"/>
      <c r="M195" s="169" t="s">
        <v>1</v>
      </c>
      <c r="N195" s="170" t="s">
        <v>37</v>
      </c>
      <c r="O195" s="57"/>
      <c r="P195" s="157">
        <f t="shared" si="21"/>
        <v>0</v>
      </c>
      <c r="Q195" s="157">
        <v>0</v>
      </c>
      <c r="R195" s="157">
        <f t="shared" si="22"/>
        <v>0</v>
      </c>
      <c r="S195" s="157">
        <v>0</v>
      </c>
      <c r="T195" s="158">
        <f t="shared" si="23"/>
        <v>0</v>
      </c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R195" s="159" t="s">
        <v>84</v>
      </c>
      <c r="AT195" s="159" t="s">
        <v>122</v>
      </c>
      <c r="AU195" s="159" t="s">
        <v>78</v>
      </c>
      <c r="AY195" s="13" t="s">
        <v>111</v>
      </c>
      <c r="BE195" s="160">
        <f t="shared" si="24"/>
        <v>0</v>
      </c>
      <c r="BF195" s="160">
        <f t="shared" si="25"/>
        <v>0</v>
      </c>
      <c r="BG195" s="160">
        <f t="shared" si="26"/>
        <v>0</v>
      </c>
      <c r="BH195" s="160">
        <f t="shared" si="27"/>
        <v>0</v>
      </c>
      <c r="BI195" s="160">
        <f t="shared" si="28"/>
        <v>0</v>
      </c>
      <c r="BJ195" s="13" t="s">
        <v>78</v>
      </c>
      <c r="BK195" s="160">
        <f t="shared" si="29"/>
        <v>0</v>
      </c>
      <c r="BL195" s="13" t="s">
        <v>84</v>
      </c>
      <c r="BM195" s="159" t="s">
        <v>556</v>
      </c>
    </row>
    <row r="196" spans="1:65" s="1" customFormat="1" ht="16.5" customHeight="1">
      <c r="A196" s="28"/>
      <c r="B196" s="145"/>
      <c r="C196" s="161" t="s">
        <v>557</v>
      </c>
      <c r="D196" s="161" t="s">
        <v>122</v>
      </c>
      <c r="E196" s="162" t="s">
        <v>419</v>
      </c>
      <c r="F196" s="163" t="s">
        <v>558</v>
      </c>
      <c r="G196" s="164" t="s">
        <v>543</v>
      </c>
      <c r="H196" s="176"/>
      <c r="I196" s="166"/>
      <c r="J196" s="167">
        <f t="shared" si="20"/>
        <v>0</v>
      </c>
      <c r="K196" s="168"/>
      <c r="L196" s="29"/>
      <c r="M196" s="169" t="s">
        <v>1</v>
      </c>
      <c r="N196" s="170" t="s">
        <v>37</v>
      </c>
      <c r="O196" s="57"/>
      <c r="P196" s="157">
        <f t="shared" si="21"/>
        <v>0</v>
      </c>
      <c r="Q196" s="157">
        <v>0</v>
      </c>
      <c r="R196" s="157">
        <f t="shared" si="22"/>
        <v>0</v>
      </c>
      <c r="S196" s="157">
        <v>0</v>
      </c>
      <c r="T196" s="158">
        <f t="shared" si="23"/>
        <v>0</v>
      </c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R196" s="159" t="s">
        <v>84</v>
      </c>
      <c r="AT196" s="159" t="s">
        <v>122</v>
      </c>
      <c r="AU196" s="159" t="s">
        <v>78</v>
      </c>
      <c r="AY196" s="13" t="s">
        <v>111</v>
      </c>
      <c r="BE196" s="160">
        <f t="shared" si="24"/>
        <v>0</v>
      </c>
      <c r="BF196" s="160">
        <f t="shared" si="25"/>
        <v>0</v>
      </c>
      <c r="BG196" s="160">
        <f t="shared" si="26"/>
        <v>0</v>
      </c>
      <c r="BH196" s="160">
        <f t="shared" si="27"/>
        <v>0</v>
      </c>
      <c r="BI196" s="160">
        <f t="shared" si="28"/>
        <v>0</v>
      </c>
      <c r="BJ196" s="13" t="s">
        <v>78</v>
      </c>
      <c r="BK196" s="160">
        <f t="shared" si="29"/>
        <v>0</v>
      </c>
      <c r="BL196" s="13" t="s">
        <v>84</v>
      </c>
      <c r="BM196" s="159" t="s">
        <v>559</v>
      </c>
    </row>
    <row r="197" spans="1:65" s="1" customFormat="1" ht="24.2" customHeight="1">
      <c r="A197" s="28"/>
      <c r="B197" s="145"/>
      <c r="C197" s="161" t="s">
        <v>560</v>
      </c>
      <c r="D197" s="161" t="s">
        <v>122</v>
      </c>
      <c r="E197" s="162" t="s">
        <v>126</v>
      </c>
      <c r="F197" s="163" t="s">
        <v>561</v>
      </c>
      <c r="G197" s="164" t="s">
        <v>562</v>
      </c>
      <c r="H197" s="165">
        <v>1</v>
      </c>
      <c r="I197" s="166"/>
      <c r="J197" s="167">
        <f t="shared" si="20"/>
        <v>0</v>
      </c>
      <c r="K197" s="168"/>
      <c r="L197" s="29"/>
      <c r="M197" s="169" t="s">
        <v>1</v>
      </c>
      <c r="N197" s="170" t="s">
        <v>37</v>
      </c>
      <c r="O197" s="57"/>
      <c r="P197" s="157">
        <f t="shared" si="21"/>
        <v>0</v>
      </c>
      <c r="Q197" s="157">
        <v>0</v>
      </c>
      <c r="R197" s="157">
        <f t="shared" si="22"/>
        <v>0</v>
      </c>
      <c r="S197" s="157">
        <v>0</v>
      </c>
      <c r="T197" s="158">
        <f t="shared" si="23"/>
        <v>0</v>
      </c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R197" s="159" t="s">
        <v>84</v>
      </c>
      <c r="AT197" s="159" t="s">
        <v>122</v>
      </c>
      <c r="AU197" s="159" t="s">
        <v>78</v>
      </c>
      <c r="AY197" s="13" t="s">
        <v>111</v>
      </c>
      <c r="BE197" s="160">
        <f t="shared" si="24"/>
        <v>0</v>
      </c>
      <c r="BF197" s="160">
        <f t="shared" si="25"/>
        <v>0</v>
      </c>
      <c r="BG197" s="160">
        <f t="shared" si="26"/>
        <v>0</v>
      </c>
      <c r="BH197" s="160">
        <f t="shared" si="27"/>
        <v>0</v>
      </c>
      <c r="BI197" s="160">
        <f t="shared" si="28"/>
        <v>0</v>
      </c>
      <c r="BJ197" s="13" t="s">
        <v>78</v>
      </c>
      <c r="BK197" s="160">
        <f t="shared" si="29"/>
        <v>0</v>
      </c>
      <c r="BL197" s="13" t="s">
        <v>84</v>
      </c>
      <c r="BM197" s="159" t="s">
        <v>563</v>
      </c>
    </row>
    <row r="198" spans="1:65" s="1" customFormat="1" ht="24.2" customHeight="1">
      <c r="A198" s="28"/>
      <c r="B198" s="145"/>
      <c r="C198" s="161" t="s">
        <v>564</v>
      </c>
      <c r="D198" s="161" t="s">
        <v>122</v>
      </c>
      <c r="E198" s="162" t="s">
        <v>324</v>
      </c>
      <c r="F198" s="163" t="s">
        <v>565</v>
      </c>
      <c r="G198" s="164" t="s">
        <v>562</v>
      </c>
      <c r="H198" s="165">
        <v>1</v>
      </c>
      <c r="I198" s="166"/>
      <c r="J198" s="167">
        <f t="shared" si="20"/>
        <v>0</v>
      </c>
      <c r="K198" s="168"/>
      <c r="L198" s="29"/>
      <c r="M198" s="169" t="s">
        <v>1</v>
      </c>
      <c r="N198" s="170" t="s">
        <v>37</v>
      </c>
      <c r="O198" s="57"/>
      <c r="P198" s="157">
        <f t="shared" si="21"/>
        <v>0</v>
      </c>
      <c r="Q198" s="157">
        <v>0</v>
      </c>
      <c r="R198" s="157">
        <f t="shared" si="22"/>
        <v>0</v>
      </c>
      <c r="S198" s="157">
        <v>0</v>
      </c>
      <c r="T198" s="158">
        <f t="shared" si="23"/>
        <v>0</v>
      </c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R198" s="159" t="s">
        <v>84</v>
      </c>
      <c r="AT198" s="159" t="s">
        <v>122</v>
      </c>
      <c r="AU198" s="159" t="s">
        <v>78</v>
      </c>
      <c r="AY198" s="13" t="s">
        <v>111</v>
      </c>
      <c r="BE198" s="160">
        <f t="shared" si="24"/>
        <v>0</v>
      </c>
      <c r="BF198" s="160">
        <f t="shared" si="25"/>
        <v>0</v>
      </c>
      <c r="BG198" s="160">
        <f t="shared" si="26"/>
        <v>0</v>
      </c>
      <c r="BH198" s="160">
        <f t="shared" si="27"/>
        <v>0</v>
      </c>
      <c r="BI198" s="160">
        <f t="shared" si="28"/>
        <v>0</v>
      </c>
      <c r="BJ198" s="13" t="s">
        <v>78</v>
      </c>
      <c r="BK198" s="160">
        <f t="shared" si="29"/>
        <v>0</v>
      </c>
      <c r="BL198" s="13" t="s">
        <v>84</v>
      </c>
      <c r="BM198" s="159" t="s">
        <v>566</v>
      </c>
    </row>
    <row r="199" spans="1:65" s="1" customFormat="1" ht="16.5" customHeight="1">
      <c r="A199" s="28"/>
      <c r="B199" s="145"/>
      <c r="C199" s="161" t="s">
        <v>567</v>
      </c>
      <c r="D199" s="161" t="s">
        <v>122</v>
      </c>
      <c r="E199" s="162" t="s">
        <v>136</v>
      </c>
      <c r="F199" s="163" t="s">
        <v>568</v>
      </c>
      <c r="G199" s="164" t="s">
        <v>562</v>
      </c>
      <c r="H199" s="165">
        <v>1</v>
      </c>
      <c r="I199" s="166"/>
      <c r="J199" s="167">
        <f t="shared" si="20"/>
        <v>0</v>
      </c>
      <c r="K199" s="168"/>
      <c r="L199" s="29"/>
      <c r="M199" s="177" t="s">
        <v>1</v>
      </c>
      <c r="N199" s="178" t="s">
        <v>37</v>
      </c>
      <c r="O199" s="173"/>
      <c r="P199" s="174">
        <f t="shared" si="21"/>
        <v>0</v>
      </c>
      <c r="Q199" s="174">
        <v>0</v>
      </c>
      <c r="R199" s="174">
        <f t="shared" si="22"/>
        <v>0</v>
      </c>
      <c r="S199" s="174">
        <v>0</v>
      </c>
      <c r="T199" s="175">
        <f t="shared" si="23"/>
        <v>0</v>
      </c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R199" s="159" t="s">
        <v>84</v>
      </c>
      <c r="AT199" s="159" t="s">
        <v>122</v>
      </c>
      <c r="AU199" s="159" t="s">
        <v>78</v>
      </c>
      <c r="AY199" s="13" t="s">
        <v>111</v>
      </c>
      <c r="BE199" s="160">
        <f t="shared" si="24"/>
        <v>0</v>
      </c>
      <c r="BF199" s="160">
        <f t="shared" si="25"/>
        <v>0</v>
      </c>
      <c r="BG199" s="160">
        <f t="shared" si="26"/>
        <v>0</v>
      </c>
      <c r="BH199" s="160">
        <f t="shared" si="27"/>
        <v>0</v>
      </c>
      <c r="BI199" s="160">
        <f t="shared" si="28"/>
        <v>0</v>
      </c>
      <c r="BJ199" s="13" t="s">
        <v>78</v>
      </c>
      <c r="BK199" s="160">
        <f t="shared" si="29"/>
        <v>0</v>
      </c>
      <c r="BL199" s="13" t="s">
        <v>84</v>
      </c>
      <c r="BM199" s="159" t="s">
        <v>569</v>
      </c>
    </row>
    <row r="200" spans="1:65" s="1" customFormat="1" ht="6.95" customHeight="1">
      <c r="A200" s="28"/>
      <c r="B200" s="46"/>
      <c r="C200" s="47"/>
      <c r="D200" s="47"/>
      <c r="E200" s="47"/>
      <c r="F200" s="47"/>
      <c r="G200" s="47"/>
      <c r="H200" s="47"/>
      <c r="I200" s="47"/>
      <c r="J200" s="47"/>
      <c r="K200" s="47"/>
      <c r="L200" s="29"/>
      <c r="M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</row>
  </sheetData>
  <autoFilter ref="C117:K199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6"/>
  <sheetViews>
    <sheetView showGridLines="0" topLeftCell="A152" workbookViewId="0">
      <selection activeCell="J12" sqref="J1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>
      <c r="L2" s="179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3" t="s">
        <v>83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1:46" ht="24.95" customHeight="1">
      <c r="B4" s="16"/>
      <c r="D4" s="17" t="s">
        <v>87</v>
      </c>
      <c r="L4" s="16"/>
      <c r="M4" s="91" t="s">
        <v>9</v>
      </c>
      <c r="AT4" s="13" t="s">
        <v>3</v>
      </c>
    </row>
    <row r="5" spans="1:46" ht="6.95" customHeight="1">
      <c r="B5" s="16"/>
      <c r="L5" s="16"/>
    </row>
    <row r="6" spans="1:46" ht="12" customHeight="1">
      <c r="B6" s="16"/>
      <c r="D6" s="23" t="s">
        <v>15</v>
      </c>
      <c r="L6" s="16"/>
    </row>
    <row r="7" spans="1:46" ht="16.5" customHeight="1">
      <c r="B7" s="16"/>
      <c r="E7" s="223" t="str">
        <f>'Rekapitulácia stavby'!K6</f>
        <v>MsÚ Pezinok - Klientské centrum -  stavebné práce</v>
      </c>
      <c r="F7" s="224"/>
      <c r="G7" s="224"/>
      <c r="H7" s="224"/>
      <c r="L7" s="16"/>
    </row>
    <row r="8" spans="1:46" s="1" customFormat="1" ht="12" customHeight="1">
      <c r="A8" s="28"/>
      <c r="B8" s="29"/>
      <c r="C8" s="28"/>
      <c r="D8" s="23" t="s">
        <v>303</v>
      </c>
      <c r="E8" s="28"/>
      <c r="F8" s="28"/>
      <c r="G8" s="28"/>
      <c r="H8" s="28"/>
      <c r="I8" s="28"/>
      <c r="J8" s="28"/>
      <c r="K8" s="28"/>
      <c r="L8" s="41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1" customFormat="1" ht="16.5" customHeight="1">
      <c r="A9" s="28"/>
      <c r="B9" s="29"/>
      <c r="C9" s="28"/>
      <c r="D9" s="28"/>
      <c r="E9" s="204" t="s">
        <v>570</v>
      </c>
      <c r="F9" s="221"/>
      <c r="G9" s="221"/>
      <c r="H9" s="221"/>
      <c r="I9" s="28"/>
      <c r="J9" s="28"/>
      <c r="K9" s="28"/>
      <c r="L9" s="41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1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1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1" customFormat="1" ht="12" customHeight="1">
      <c r="A11" s="28"/>
      <c r="B11" s="29"/>
      <c r="C11" s="28"/>
      <c r="D11" s="23" t="s">
        <v>17</v>
      </c>
      <c r="E11" s="28"/>
      <c r="F11" s="21" t="s">
        <v>1</v>
      </c>
      <c r="G11" s="28"/>
      <c r="H11" s="28"/>
      <c r="I11" s="23" t="s">
        <v>18</v>
      </c>
      <c r="J11" s="21" t="s">
        <v>1</v>
      </c>
      <c r="K11" s="28"/>
      <c r="L11" s="41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1" customFormat="1" ht="12" customHeight="1">
      <c r="A12" s="28"/>
      <c r="B12" s="29"/>
      <c r="C12" s="28"/>
      <c r="D12" s="23" t="s">
        <v>19</v>
      </c>
      <c r="E12" s="28"/>
      <c r="F12" s="21" t="s">
        <v>20</v>
      </c>
      <c r="G12" s="28"/>
      <c r="H12" s="28"/>
      <c r="I12" s="23" t="s">
        <v>21</v>
      </c>
      <c r="J12" s="54"/>
      <c r="K12" s="28"/>
      <c r="L12" s="41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1" customFormat="1" ht="10.9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1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1" customFormat="1" ht="12" customHeight="1">
      <c r="A14" s="28"/>
      <c r="B14" s="29"/>
      <c r="C14" s="28"/>
      <c r="D14" s="23" t="s">
        <v>22</v>
      </c>
      <c r="E14" s="28"/>
      <c r="F14" s="28"/>
      <c r="G14" s="28"/>
      <c r="H14" s="28"/>
      <c r="I14" s="23" t="s">
        <v>23</v>
      </c>
      <c r="J14" s="21" t="str">
        <f>IF('Rekapitulácia stavby'!AN10="","",'Rekapitulácia stavby'!AN10)</f>
        <v/>
      </c>
      <c r="K14" s="28"/>
      <c r="L14" s="41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1" customFormat="1" ht="18" customHeight="1">
      <c r="A15" s="28"/>
      <c r="B15" s="29"/>
      <c r="C15" s="28"/>
      <c r="D15" s="28"/>
      <c r="E15" s="21" t="str">
        <f>IF('Rekapitulácia stavby'!E11="","",'Rekapitulácia stavby'!E11)</f>
        <v xml:space="preserve"> </v>
      </c>
      <c r="F15" s="28"/>
      <c r="G15" s="28"/>
      <c r="H15" s="28"/>
      <c r="I15" s="23" t="s">
        <v>24</v>
      </c>
      <c r="J15" s="21" t="str">
        <f>IF('Rekapitulácia stavby'!AN11="","",'Rekapitulácia stavby'!AN11)</f>
        <v/>
      </c>
      <c r="K15" s="28"/>
      <c r="L15" s="41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1" customFormat="1" ht="6.95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1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1" customFormat="1" ht="12" customHeight="1">
      <c r="A17" s="28"/>
      <c r="B17" s="29"/>
      <c r="C17" s="28"/>
      <c r="D17" s="23" t="s">
        <v>25</v>
      </c>
      <c r="E17" s="28"/>
      <c r="F17" s="28"/>
      <c r="G17" s="28"/>
      <c r="H17" s="28"/>
      <c r="I17" s="23" t="s">
        <v>23</v>
      </c>
      <c r="J17" s="24" t="str">
        <f>'Rekapitulácia stavby'!AN13</f>
        <v>Vyplň údaj</v>
      </c>
      <c r="K17" s="28"/>
      <c r="L17" s="41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1" customFormat="1" ht="18" customHeight="1">
      <c r="A18" s="28"/>
      <c r="B18" s="29"/>
      <c r="C18" s="28"/>
      <c r="D18" s="28"/>
      <c r="E18" s="222" t="str">
        <f>'Rekapitulácia stavby'!E14</f>
        <v>Vyplň údaj</v>
      </c>
      <c r="F18" s="194"/>
      <c r="G18" s="194"/>
      <c r="H18" s="194"/>
      <c r="I18" s="23" t="s">
        <v>24</v>
      </c>
      <c r="J18" s="24" t="str">
        <f>'Rekapitulácia stavby'!AN14</f>
        <v>Vyplň údaj</v>
      </c>
      <c r="K18" s="28"/>
      <c r="L18" s="41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1" customFormat="1" ht="6.95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1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1" customFormat="1" ht="12" customHeight="1">
      <c r="A20" s="28"/>
      <c r="B20" s="29"/>
      <c r="C20" s="28"/>
      <c r="D20" s="23" t="s">
        <v>27</v>
      </c>
      <c r="E20" s="28"/>
      <c r="F20" s="28"/>
      <c r="G20" s="28"/>
      <c r="H20" s="28"/>
      <c r="I20" s="23" t="s">
        <v>23</v>
      </c>
      <c r="J20" s="21" t="str">
        <f>IF('Rekapitulácia stavby'!AN16="","",'Rekapitulácia stavby'!AN16)</f>
        <v/>
      </c>
      <c r="K20" s="28"/>
      <c r="L20" s="41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1" customFormat="1" ht="18" customHeight="1">
      <c r="A21" s="28"/>
      <c r="B21" s="29"/>
      <c r="C21" s="28"/>
      <c r="D21" s="28"/>
      <c r="E21" s="21" t="str">
        <f>IF('Rekapitulácia stavby'!E17="","",'Rekapitulácia stavby'!E17)</f>
        <v xml:space="preserve"> </v>
      </c>
      <c r="F21" s="28"/>
      <c r="G21" s="28"/>
      <c r="H21" s="28"/>
      <c r="I21" s="23" t="s">
        <v>24</v>
      </c>
      <c r="J21" s="21" t="str">
        <f>IF('Rekapitulácia stavby'!AN17="","",'Rekapitulácia stavby'!AN17)</f>
        <v/>
      </c>
      <c r="K21" s="28"/>
      <c r="L21" s="41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1" customFormat="1" ht="6.95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1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1" customFormat="1" ht="12" customHeight="1">
      <c r="A23" s="28"/>
      <c r="B23" s="29"/>
      <c r="C23" s="28"/>
      <c r="D23" s="23" t="s">
        <v>29</v>
      </c>
      <c r="E23" s="28"/>
      <c r="F23" s="28"/>
      <c r="G23" s="28"/>
      <c r="H23" s="28"/>
      <c r="I23" s="23" t="s">
        <v>23</v>
      </c>
      <c r="J23" s="21" t="str">
        <f>IF('Rekapitulácia stavby'!AN19="","",'Rekapitulácia stavby'!AN19)</f>
        <v/>
      </c>
      <c r="K23" s="28"/>
      <c r="L23" s="41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1" customFormat="1" ht="18" customHeight="1">
      <c r="A24" s="28"/>
      <c r="B24" s="29"/>
      <c r="C24" s="28"/>
      <c r="D24" s="28"/>
      <c r="E24" s="21" t="str">
        <f>IF('Rekapitulácia stavby'!E20="","",'Rekapitulácia stavby'!E20)</f>
        <v xml:space="preserve"> </v>
      </c>
      <c r="F24" s="28"/>
      <c r="G24" s="28"/>
      <c r="H24" s="28"/>
      <c r="I24" s="23" t="s">
        <v>24</v>
      </c>
      <c r="J24" s="21" t="str">
        <f>IF('Rekapitulácia stavby'!AN20="","",'Rekapitulácia stavby'!AN20)</f>
        <v/>
      </c>
      <c r="K24" s="28"/>
      <c r="L24" s="41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1" customFormat="1" ht="6.95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1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1" customFormat="1" ht="12" customHeight="1">
      <c r="A26" s="28"/>
      <c r="B26" s="29"/>
      <c r="C26" s="28"/>
      <c r="D26" s="23" t="s">
        <v>30</v>
      </c>
      <c r="E26" s="28"/>
      <c r="F26" s="28"/>
      <c r="G26" s="28"/>
      <c r="H26" s="28"/>
      <c r="I26" s="28"/>
      <c r="J26" s="28"/>
      <c r="K26" s="28"/>
      <c r="L26" s="41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7" customFormat="1" ht="16.5" customHeight="1">
      <c r="A27" s="92"/>
      <c r="B27" s="93"/>
      <c r="C27" s="92"/>
      <c r="D27" s="92"/>
      <c r="E27" s="198" t="s">
        <v>1</v>
      </c>
      <c r="F27" s="198"/>
      <c r="G27" s="198"/>
      <c r="H27" s="198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1" customFormat="1" ht="6.95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1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1" customFormat="1" ht="6.95" customHeight="1">
      <c r="A29" s="28"/>
      <c r="B29" s="29"/>
      <c r="C29" s="28"/>
      <c r="D29" s="65"/>
      <c r="E29" s="65"/>
      <c r="F29" s="65"/>
      <c r="G29" s="65"/>
      <c r="H29" s="65"/>
      <c r="I29" s="65"/>
      <c r="J29" s="65"/>
      <c r="K29" s="65"/>
      <c r="L29" s="41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1" customFormat="1" ht="25.35" customHeight="1">
      <c r="A30" s="28"/>
      <c r="B30" s="29"/>
      <c r="C30" s="28"/>
      <c r="D30" s="95" t="s">
        <v>31</v>
      </c>
      <c r="E30" s="28"/>
      <c r="F30" s="28"/>
      <c r="G30" s="28"/>
      <c r="H30" s="28"/>
      <c r="I30" s="28"/>
      <c r="J30" s="70">
        <f>ROUND(J118, 2)</f>
        <v>0</v>
      </c>
      <c r="K30" s="28"/>
      <c r="L30" s="41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1" customFormat="1" ht="6.95" customHeight="1">
      <c r="A31" s="28"/>
      <c r="B31" s="29"/>
      <c r="C31" s="28"/>
      <c r="D31" s="65"/>
      <c r="E31" s="65"/>
      <c r="F31" s="65"/>
      <c r="G31" s="65"/>
      <c r="H31" s="65"/>
      <c r="I31" s="65"/>
      <c r="J31" s="65"/>
      <c r="K31" s="65"/>
      <c r="L31" s="41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1" customFormat="1" ht="14.45" customHeight="1">
      <c r="A32" s="28"/>
      <c r="B32" s="29"/>
      <c r="C32" s="28"/>
      <c r="D32" s="28"/>
      <c r="E32" s="28"/>
      <c r="F32" s="32" t="s">
        <v>33</v>
      </c>
      <c r="G32" s="28"/>
      <c r="H32" s="28"/>
      <c r="I32" s="32" t="s">
        <v>32</v>
      </c>
      <c r="J32" s="32" t="s">
        <v>34</v>
      </c>
      <c r="K32" s="28"/>
      <c r="L32" s="41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1" customFormat="1" ht="14.45" customHeight="1">
      <c r="A33" s="28"/>
      <c r="B33" s="29"/>
      <c r="C33" s="28"/>
      <c r="D33" s="96" t="s">
        <v>35</v>
      </c>
      <c r="E33" s="34" t="s">
        <v>36</v>
      </c>
      <c r="F33" s="97">
        <f>ROUND((SUM(BE118:BE165)),  2)</f>
        <v>0</v>
      </c>
      <c r="G33" s="98"/>
      <c r="H33" s="98"/>
      <c r="I33" s="99">
        <v>0.2</v>
      </c>
      <c r="J33" s="97">
        <f>ROUND(((SUM(BE118:BE165))*I33),  2)</f>
        <v>0</v>
      </c>
      <c r="K33" s="28"/>
      <c r="L33" s="41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1" customFormat="1" ht="14.45" customHeight="1">
      <c r="A34" s="28"/>
      <c r="B34" s="29"/>
      <c r="C34" s="28"/>
      <c r="D34" s="28"/>
      <c r="E34" s="34" t="s">
        <v>37</v>
      </c>
      <c r="F34" s="97">
        <f>ROUND((SUM(BF118:BF165)),  2)</f>
        <v>0</v>
      </c>
      <c r="G34" s="98"/>
      <c r="H34" s="98"/>
      <c r="I34" s="99">
        <v>0.2</v>
      </c>
      <c r="J34" s="97">
        <f>ROUND(((SUM(BF118:BF165))*I34),  2)</f>
        <v>0</v>
      </c>
      <c r="K34" s="28"/>
      <c r="L34" s="41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1" customFormat="1" ht="14.45" hidden="1" customHeight="1">
      <c r="A35" s="28"/>
      <c r="B35" s="29"/>
      <c r="C35" s="28"/>
      <c r="D35" s="28"/>
      <c r="E35" s="23" t="s">
        <v>38</v>
      </c>
      <c r="F35" s="100">
        <f>ROUND((SUM(BG118:BG165)),  2)</f>
        <v>0</v>
      </c>
      <c r="G35" s="28"/>
      <c r="H35" s="28"/>
      <c r="I35" s="101">
        <v>0.2</v>
      </c>
      <c r="J35" s="100">
        <f>0</f>
        <v>0</v>
      </c>
      <c r="K35" s="28"/>
      <c r="L35" s="41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1" customFormat="1" ht="14.45" hidden="1" customHeight="1">
      <c r="A36" s="28"/>
      <c r="B36" s="29"/>
      <c r="C36" s="28"/>
      <c r="D36" s="28"/>
      <c r="E36" s="23" t="s">
        <v>39</v>
      </c>
      <c r="F36" s="100">
        <f>ROUND((SUM(BH118:BH165)),  2)</f>
        <v>0</v>
      </c>
      <c r="G36" s="28"/>
      <c r="H36" s="28"/>
      <c r="I36" s="101">
        <v>0.2</v>
      </c>
      <c r="J36" s="100">
        <f>0</f>
        <v>0</v>
      </c>
      <c r="K36" s="28"/>
      <c r="L36" s="41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1" customFormat="1" ht="14.45" hidden="1" customHeight="1">
      <c r="A37" s="28"/>
      <c r="B37" s="29"/>
      <c r="C37" s="28"/>
      <c r="D37" s="28"/>
      <c r="E37" s="34" t="s">
        <v>40</v>
      </c>
      <c r="F37" s="97">
        <f>ROUND((SUM(BI118:BI165)),  2)</f>
        <v>0</v>
      </c>
      <c r="G37" s="98"/>
      <c r="H37" s="98"/>
      <c r="I37" s="99">
        <v>0</v>
      </c>
      <c r="J37" s="97">
        <f>0</f>
        <v>0</v>
      </c>
      <c r="K37" s="28"/>
      <c r="L37" s="41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1" customFormat="1" ht="6.95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1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1" customFormat="1" ht="25.35" customHeight="1">
      <c r="A39" s="28"/>
      <c r="B39" s="29"/>
      <c r="C39" s="102"/>
      <c r="D39" s="103" t="s">
        <v>41</v>
      </c>
      <c r="E39" s="59"/>
      <c r="F39" s="59"/>
      <c r="G39" s="104" t="s">
        <v>42</v>
      </c>
      <c r="H39" s="105" t="s">
        <v>43</v>
      </c>
      <c r="I39" s="59"/>
      <c r="J39" s="106">
        <f>SUM(J30:J37)</f>
        <v>0</v>
      </c>
      <c r="K39" s="107"/>
      <c r="L39" s="41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1" customFormat="1" ht="14.45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1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ht="14.45" customHeight="1">
      <c r="B41" s="16"/>
      <c r="L41" s="16"/>
    </row>
    <row r="42" spans="1:31" ht="14.45" customHeight="1">
      <c r="B42" s="16"/>
      <c r="L42" s="16"/>
    </row>
    <row r="43" spans="1:31" ht="14.45" customHeight="1">
      <c r="B43" s="16"/>
      <c r="L43" s="16"/>
    </row>
    <row r="44" spans="1:31" ht="14.45" customHeight="1">
      <c r="B44" s="16"/>
      <c r="L44" s="16"/>
    </row>
    <row r="45" spans="1:31" ht="14.45" customHeight="1">
      <c r="B45" s="16"/>
      <c r="L45" s="16"/>
    </row>
    <row r="46" spans="1:31" ht="14.45" customHeight="1">
      <c r="B46" s="16"/>
      <c r="L46" s="16"/>
    </row>
    <row r="47" spans="1:31" ht="14.45" customHeight="1">
      <c r="B47" s="16"/>
      <c r="L47" s="16"/>
    </row>
    <row r="48" spans="1:31" ht="14.45" customHeight="1">
      <c r="B48" s="16"/>
      <c r="L48" s="16"/>
    </row>
    <row r="49" spans="1:31" ht="14.45" customHeight="1">
      <c r="B49" s="16"/>
      <c r="L49" s="16"/>
    </row>
    <row r="50" spans="1:31" s="1" customFormat="1" ht="14.45" customHeight="1">
      <c r="B50" s="41"/>
      <c r="D50" s="42" t="s">
        <v>44</v>
      </c>
      <c r="E50" s="43"/>
      <c r="F50" s="43"/>
      <c r="G50" s="42" t="s">
        <v>45</v>
      </c>
      <c r="H50" s="43"/>
      <c r="I50" s="43"/>
      <c r="J50" s="43"/>
      <c r="K50" s="43"/>
      <c r="L50" s="41"/>
    </row>
    <row r="51" spans="1:31">
      <c r="B51" s="16"/>
      <c r="L51" s="16"/>
    </row>
    <row r="52" spans="1:31">
      <c r="B52" s="16"/>
      <c r="L52" s="16"/>
    </row>
    <row r="53" spans="1:31">
      <c r="B53" s="16"/>
      <c r="L53" s="16"/>
    </row>
    <row r="54" spans="1:31">
      <c r="B54" s="16"/>
      <c r="L54" s="16"/>
    </row>
    <row r="55" spans="1:31">
      <c r="B55" s="16"/>
      <c r="L55" s="16"/>
    </row>
    <row r="56" spans="1:31">
      <c r="B56" s="16"/>
      <c r="L56" s="16"/>
    </row>
    <row r="57" spans="1:31">
      <c r="B57" s="16"/>
      <c r="L57" s="16"/>
    </row>
    <row r="58" spans="1:31">
      <c r="B58" s="16"/>
      <c r="L58" s="16"/>
    </row>
    <row r="59" spans="1:31">
      <c r="B59" s="16"/>
      <c r="L59" s="16"/>
    </row>
    <row r="60" spans="1:31">
      <c r="B60" s="16"/>
      <c r="L60" s="16"/>
    </row>
    <row r="61" spans="1:31" s="1" customFormat="1" ht="12.75">
      <c r="A61" s="28"/>
      <c r="B61" s="29"/>
      <c r="C61" s="28"/>
      <c r="D61" s="44" t="s">
        <v>46</v>
      </c>
      <c r="E61" s="31"/>
      <c r="F61" s="108" t="s">
        <v>47</v>
      </c>
      <c r="G61" s="44" t="s">
        <v>46</v>
      </c>
      <c r="H61" s="31"/>
      <c r="I61" s="31"/>
      <c r="J61" s="109" t="s">
        <v>47</v>
      </c>
      <c r="K61" s="31"/>
      <c r="L61" s="41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6"/>
      <c r="L62" s="16"/>
    </row>
    <row r="63" spans="1:31">
      <c r="B63" s="16"/>
      <c r="L63" s="16"/>
    </row>
    <row r="64" spans="1:31">
      <c r="B64" s="16"/>
      <c r="L64" s="16"/>
    </row>
    <row r="65" spans="1:31" s="1" customFormat="1" ht="12.75">
      <c r="A65" s="28"/>
      <c r="B65" s="29"/>
      <c r="C65" s="28"/>
      <c r="D65" s="42" t="s">
        <v>48</v>
      </c>
      <c r="E65" s="45"/>
      <c r="F65" s="45"/>
      <c r="G65" s="42" t="s">
        <v>49</v>
      </c>
      <c r="H65" s="45"/>
      <c r="I65" s="45"/>
      <c r="J65" s="45"/>
      <c r="K65" s="45"/>
      <c r="L65" s="41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6"/>
      <c r="L66" s="16"/>
    </row>
    <row r="67" spans="1:31">
      <c r="B67" s="16"/>
      <c r="L67" s="16"/>
    </row>
    <row r="68" spans="1:31">
      <c r="B68" s="16"/>
      <c r="L68" s="16"/>
    </row>
    <row r="69" spans="1:31">
      <c r="B69" s="16"/>
      <c r="L69" s="16"/>
    </row>
    <row r="70" spans="1:31">
      <c r="B70" s="16"/>
      <c r="L70" s="16"/>
    </row>
    <row r="71" spans="1:31">
      <c r="B71" s="16"/>
      <c r="L71" s="16"/>
    </row>
    <row r="72" spans="1:31">
      <c r="B72" s="16"/>
      <c r="L72" s="16"/>
    </row>
    <row r="73" spans="1:31">
      <c r="B73" s="16"/>
      <c r="L73" s="16"/>
    </row>
    <row r="74" spans="1:31">
      <c r="B74" s="16"/>
      <c r="L74" s="16"/>
    </row>
    <row r="75" spans="1:31">
      <c r="B75" s="16"/>
      <c r="L75" s="16"/>
    </row>
    <row r="76" spans="1:31" s="1" customFormat="1" ht="12.75">
      <c r="A76" s="28"/>
      <c r="B76" s="29"/>
      <c r="C76" s="28"/>
      <c r="D76" s="44" t="s">
        <v>46</v>
      </c>
      <c r="E76" s="31"/>
      <c r="F76" s="108" t="s">
        <v>47</v>
      </c>
      <c r="G76" s="44" t="s">
        <v>46</v>
      </c>
      <c r="H76" s="31"/>
      <c r="I76" s="31"/>
      <c r="J76" s="109" t="s">
        <v>47</v>
      </c>
      <c r="K76" s="31"/>
      <c r="L76" s="41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1" customFormat="1" ht="14.45" customHeight="1">
      <c r="A77" s="28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1" customFormat="1" ht="6.95" customHeight="1">
      <c r="A81" s="28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1" customFormat="1" ht="24.95" customHeight="1">
      <c r="A82" s="28"/>
      <c r="B82" s="29"/>
      <c r="C82" s="17" t="s">
        <v>88</v>
      </c>
      <c r="D82" s="28"/>
      <c r="E82" s="28"/>
      <c r="F82" s="28"/>
      <c r="G82" s="28"/>
      <c r="H82" s="28"/>
      <c r="I82" s="28"/>
      <c r="J82" s="28"/>
      <c r="K82" s="28"/>
      <c r="L82" s="41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1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1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1" customFormat="1" ht="12" customHeight="1">
      <c r="A84" s="28"/>
      <c r="B84" s="29"/>
      <c r="C84" s="23" t="s">
        <v>15</v>
      </c>
      <c r="D84" s="28"/>
      <c r="E84" s="28"/>
      <c r="F84" s="28"/>
      <c r="G84" s="28"/>
      <c r="H84" s="28"/>
      <c r="I84" s="28"/>
      <c r="J84" s="28"/>
      <c r="K84" s="28"/>
      <c r="L84" s="41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1" customFormat="1" ht="16.5" customHeight="1">
      <c r="A85" s="28"/>
      <c r="B85" s="29"/>
      <c r="C85" s="28"/>
      <c r="D85" s="28"/>
      <c r="E85" s="223" t="str">
        <f>E7</f>
        <v>MsÚ Pezinok - Klientské centrum -  stavebné práce</v>
      </c>
      <c r="F85" s="224"/>
      <c r="G85" s="224"/>
      <c r="H85" s="224"/>
      <c r="I85" s="28"/>
      <c r="J85" s="28"/>
      <c r="K85" s="28"/>
      <c r="L85" s="41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1" customFormat="1" ht="12" customHeight="1">
      <c r="A86" s="28"/>
      <c r="B86" s="29"/>
      <c r="C86" s="23" t="s">
        <v>303</v>
      </c>
      <c r="D86" s="28"/>
      <c r="E86" s="28"/>
      <c r="F86" s="28"/>
      <c r="G86" s="28"/>
      <c r="H86" s="28"/>
      <c r="I86" s="28"/>
      <c r="J86" s="28"/>
      <c r="K86" s="28"/>
      <c r="L86" s="41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1" customFormat="1" ht="16.5" customHeight="1">
      <c r="A87" s="28"/>
      <c r="B87" s="29"/>
      <c r="C87" s="28"/>
      <c r="D87" s="28"/>
      <c r="E87" s="204" t="str">
        <f>E9</f>
        <v>3 - Rozvádzače</v>
      </c>
      <c r="F87" s="221"/>
      <c r="G87" s="221"/>
      <c r="H87" s="221"/>
      <c r="I87" s="28"/>
      <c r="J87" s="28"/>
      <c r="K87" s="28"/>
      <c r="L87" s="41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1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1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1" customFormat="1" ht="12" customHeight="1">
      <c r="A89" s="28"/>
      <c r="B89" s="29"/>
      <c r="C89" s="23" t="s">
        <v>19</v>
      </c>
      <c r="D89" s="28"/>
      <c r="E89" s="28"/>
      <c r="F89" s="21" t="str">
        <f>F12</f>
        <v xml:space="preserve"> </v>
      </c>
      <c r="G89" s="28"/>
      <c r="H89" s="28"/>
      <c r="I89" s="23" t="s">
        <v>21</v>
      </c>
      <c r="J89" s="54" t="str">
        <f>IF(J12="","",J12)</f>
        <v/>
      </c>
      <c r="K89" s="28"/>
      <c r="L89" s="41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1" customFormat="1" ht="6.95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1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1" customFormat="1" ht="15.2" customHeight="1">
      <c r="A91" s="28"/>
      <c r="B91" s="29"/>
      <c r="C91" s="23" t="s">
        <v>22</v>
      </c>
      <c r="D91" s="28"/>
      <c r="E91" s="28"/>
      <c r="F91" s="21" t="str">
        <f>E15</f>
        <v xml:space="preserve"> </v>
      </c>
      <c r="G91" s="28"/>
      <c r="H91" s="28"/>
      <c r="I91" s="23" t="s">
        <v>27</v>
      </c>
      <c r="J91" s="26" t="str">
        <f>E21</f>
        <v xml:space="preserve"> </v>
      </c>
      <c r="K91" s="28"/>
      <c r="L91" s="41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1" customFormat="1" ht="15.2" customHeight="1">
      <c r="A92" s="28"/>
      <c r="B92" s="29"/>
      <c r="C92" s="23" t="s">
        <v>25</v>
      </c>
      <c r="D92" s="28"/>
      <c r="E92" s="28"/>
      <c r="F92" s="21" t="str">
        <f>IF(E18="","",E18)</f>
        <v>Vyplň údaj</v>
      </c>
      <c r="G92" s="28"/>
      <c r="H92" s="28"/>
      <c r="I92" s="23" t="s">
        <v>29</v>
      </c>
      <c r="J92" s="26" t="str">
        <f>E24</f>
        <v xml:space="preserve"> </v>
      </c>
      <c r="K92" s="28"/>
      <c r="L92" s="41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1" customFormat="1" ht="10.35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1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1" customFormat="1" ht="29.25" customHeight="1">
      <c r="A94" s="28"/>
      <c r="B94" s="29"/>
      <c r="C94" s="110" t="s">
        <v>89</v>
      </c>
      <c r="D94" s="102"/>
      <c r="E94" s="102"/>
      <c r="F94" s="102"/>
      <c r="G94" s="102"/>
      <c r="H94" s="102"/>
      <c r="I94" s="102"/>
      <c r="J94" s="111" t="s">
        <v>90</v>
      </c>
      <c r="K94" s="102"/>
      <c r="L94" s="41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1" customFormat="1" ht="10.35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1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1" customFormat="1" ht="22.9" customHeight="1">
      <c r="A96" s="28"/>
      <c r="B96" s="29"/>
      <c r="C96" s="112" t="s">
        <v>91</v>
      </c>
      <c r="D96" s="28"/>
      <c r="E96" s="28"/>
      <c r="F96" s="28"/>
      <c r="G96" s="28"/>
      <c r="H96" s="28"/>
      <c r="I96" s="28"/>
      <c r="J96" s="70">
        <f>J118</f>
        <v>0</v>
      </c>
      <c r="K96" s="28"/>
      <c r="L96" s="41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3" t="s">
        <v>92</v>
      </c>
    </row>
    <row r="97" spans="1:31" s="8" customFormat="1" ht="24.95" customHeight="1">
      <c r="B97" s="113"/>
      <c r="D97" s="114" t="s">
        <v>571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9" customFormat="1" ht="19.899999999999999" customHeight="1">
      <c r="B98" s="117"/>
      <c r="D98" s="118" t="s">
        <v>572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1" customFormat="1" ht="21.75" customHeight="1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41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31" s="1" customFormat="1" ht="6.95" customHeight="1">
      <c r="A100" s="28"/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1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4" spans="1:31" s="1" customFormat="1" ht="6.95" customHeight="1">
      <c r="A104" s="28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1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31" s="1" customFormat="1" ht="24.95" customHeight="1">
      <c r="A105" s="28"/>
      <c r="B105" s="29"/>
      <c r="C105" s="17" t="s">
        <v>97</v>
      </c>
      <c r="D105" s="28"/>
      <c r="E105" s="28"/>
      <c r="F105" s="28"/>
      <c r="G105" s="28"/>
      <c r="H105" s="28"/>
      <c r="I105" s="28"/>
      <c r="J105" s="28"/>
      <c r="K105" s="28"/>
      <c r="L105" s="41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s="1" customFormat="1" ht="6.95" customHeight="1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41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s="1" customFormat="1" ht="12" customHeight="1">
      <c r="A107" s="28"/>
      <c r="B107" s="29"/>
      <c r="C107" s="23" t="s">
        <v>15</v>
      </c>
      <c r="D107" s="28"/>
      <c r="E107" s="28"/>
      <c r="F107" s="28"/>
      <c r="G107" s="28"/>
      <c r="H107" s="28"/>
      <c r="I107" s="28"/>
      <c r="J107" s="28"/>
      <c r="K107" s="28"/>
      <c r="L107" s="41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31" s="1" customFormat="1" ht="16.5" customHeight="1">
      <c r="A108" s="28"/>
      <c r="B108" s="29"/>
      <c r="C108" s="28"/>
      <c r="D108" s="28"/>
      <c r="E108" s="223" t="str">
        <f>E7</f>
        <v>MsÚ Pezinok - Klientské centrum -  stavebné práce</v>
      </c>
      <c r="F108" s="224"/>
      <c r="G108" s="224"/>
      <c r="H108" s="224"/>
      <c r="I108" s="28"/>
      <c r="J108" s="28"/>
      <c r="K108" s="28"/>
      <c r="L108" s="41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1" customFormat="1" ht="12" customHeight="1">
      <c r="A109" s="28"/>
      <c r="B109" s="29"/>
      <c r="C109" s="23" t="s">
        <v>303</v>
      </c>
      <c r="D109" s="28"/>
      <c r="E109" s="28"/>
      <c r="F109" s="28"/>
      <c r="G109" s="28"/>
      <c r="H109" s="28"/>
      <c r="I109" s="28"/>
      <c r="J109" s="28"/>
      <c r="K109" s="28"/>
      <c r="L109" s="41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1" customFormat="1" ht="16.5" customHeight="1">
      <c r="A110" s="28"/>
      <c r="B110" s="29"/>
      <c r="C110" s="28"/>
      <c r="D110" s="28"/>
      <c r="E110" s="204" t="str">
        <f>E9</f>
        <v>3 - Rozvádzače</v>
      </c>
      <c r="F110" s="221"/>
      <c r="G110" s="221"/>
      <c r="H110" s="221"/>
      <c r="I110" s="28"/>
      <c r="J110" s="28"/>
      <c r="K110" s="28"/>
      <c r="L110" s="41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1" customFormat="1" ht="6.95" customHeight="1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28"/>
      <c r="L111" s="41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1" customFormat="1" ht="12" customHeight="1">
      <c r="A112" s="28"/>
      <c r="B112" s="29"/>
      <c r="C112" s="23" t="s">
        <v>19</v>
      </c>
      <c r="D112" s="28"/>
      <c r="E112" s="28"/>
      <c r="F112" s="21" t="str">
        <f>F12</f>
        <v xml:space="preserve"> </v>
      </c>
      <c r="G112" s="28"/>
      <c r="H112" s="28"/>
      <c r="I112" s="23" t="s">
        <v>21</v>
      </c>
      <c r="J112" s="54" t="str">
        <f>IF(J12="","",J12)</f>
        <v/>
      </c>
      <c r="K112" s="28"/>
      <c r="L112" s="41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1" customFormat="1" ht="6.95" customHeight="1">
      <c r="A113" s="28"/>
      <c r="B113" s="29"/>
      <c r="C113" s="28"/>
      <c r="D113" s="28"/>
      <c r="E113" s="28"/>
      <c r="F113" s="28"/>
      <c r="G113" s="28"/>
      <c r="H113" s="28"/>
      <c r="I113" s="28"/>
      <c r="J113" s="28"/>
      <c r="K113" s="28"/>
      <c r="L113" s="41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1" customFormat="1" ht="15.2" customHeight="1">
      <c r="A114" s="28"/>
      <c r="B114" s="29"/>
      <c r="C114" s="23" t="s">
        <v>22</v>
      </c>
      <c r="D114" s="28"/>
      <c r="E114" s="28"/>
      <c r="F114" s="21" t="str">
        <f>E15</f>
        <v xml:space="preserve"> </v>
      </c>
      <c r="G114" s="28"/>
      <c r="H114" s="28"/>
      <c r="I114" s="23" t="s">
        <v>27</v>
      </c>
      <c r="J114" s="26" t="str">
        <f>E21</f>
        <v xml:space="preserve"> </v>
      </c>
      <c r="K114" s="28"/>
      <c r="L114" s="41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1" customFormat="1" ht="15.2" customHeight="1">
      <c r="A115" s="28"/>
      <c r="B115" s="29"/>
      <c r="C115" s="23" t="s">
        <v>25</v>
      </c>
      <c r="D115" s="28"/>
      <c r="E115" s="28"/>
      <c r="F115" s="21" t="str">
        <f>IF(E18="","",E18)</f>
        <v>Vyplň údaj</v>
      </c>
      <c r="G115" s="28"/>
      <c r="H115" s="28"/>
      <c r="I115" s="23" t="s">
        <v>29</v>
      </c>
      <c r="J115" s="26" t="str">
        <f>E24</f>
        <v xml:space="preserve"> </v>
      </c>
      <c r="K115" s="28"/>
      <c r="L115" s="41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1" customFormat="1" ht="10.35" customHeight="1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28"/>
      <c r="L116" s="41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10" customFormat="1" ht="29.25" customHeight="1">
      <c r="A117" s="121"/>
      <c r="B117" s="122"/>
      <c r="C117" s="123" t="s">
        <v>98</v>
      </c>
      <c r="D117" s="124" t="s">
        <v>56</v>
      </c>
      <c r="E117" s="124" t="s">
        <v>52</v>
      </c>
      <c r="F117" s="124" t="s">
        <v>53</v>
      </c>
      <c r="G117" s="124" t="s">
        <v>99</v>
      </c>
      <c r="H117" s="124" t="s">
        <v>100</v>
      </c>
      <c r="I117" s="124" t="s">
        <v>101</v>
      </c>
      <c r="J117" s="125" t="s">
        <v>90</v>
      </c>
      <c r="K117" s="126" t="s">
        <v>102</v>
      </c>
      <c r="L117" s="127"/>
      <c r="M117" s="61" t="s">
        <v>1</v>
      </c>
      <c r="N117" s="62" t="s">
        <v>35</v>
      </c>
      <c r="O117" s="62" t="s">
        <v>103</v>
      </c>
      <c r="P117" s="62" t="s">
        <v>104</v>
      </c>
      <c r="Q117" s="62" t="s">
        <v>105</v>
      </c>
      <c r="R117" s="62" t="s">
        <v>106</v>
      </c>
      <c r="S117" s="62" t="s">
        <v>107</v>
      </c>
      <c r="T117" s="63" t="s">
        <v>108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1" customFormat="1" ht="22.9" customHeight="1">
      <c r="A118" s="28"/>
      <c r="B118" s="29"/>
      <c r="C118" s="68" t="s">
        <v>91</v>
      </c>
      <c r="D118" s="28"/>
      <c r="E118" s="28"/>
      <c r="F118" s="28"/>
      <c r="G118" s="28"/>
      <c r="H118" s="28"/>
      <c r="I118" s="28"/>
      <c r="J118" s="128">
        <f>BK118</f>
        <v>0</v>
      </c>
      <c r="K118" s="28"/>
      <c r="L118" s="29"/>
      <c r="M118" s="64"/>
      <c r="N118" s="55"/>
      <c r="O118" s="65"/>
      <c r="P118" s="129">
        <f>P119</f>
        <v>0</v>
      </c>
      <c r="Q118" s="65"/>
      <c r="R118" s="129">
        <f>R119</f>
        <v>0</v>
      </c>
      <c r="S118" s="65"/>
      <c r="T118" s="130">
        <f>T119</f>
        <v>0</v>
      </c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T118" s="13" t="s">
        <v>70</v>
      </c>
      <c r="AU118" s="13" t="s">
        <v>92</v>
      </c>
      <c r="BK118" s="131">
        <f>BK119</f>
        <v>0</v>
      </c>
    </row>
    <row r="119" spans="1:65" s="11" customFormat="1" ht="25.9" customHeight="1">
      <c r="B119" s="132"/>
      <c r="D119" s="133" t="s">
        <v>70</v>
      </c>
      <c r="E119" s="134" t="s">
        <v>109</v>
      </c>
      <c r="F119" s="134" t="s">
        <v>573</v>
      </c>
      <c r="I119" s="135"/>
      <c r="J119" s="136">
        <f>BK119</f>
        <v>0</v>
      </c>
      <c r="L119" s="132"/>
      <c r="M119" s="137"/>
      <c r="N119" s="138"/>
      <c r="O119" s="138"/>
      <c r="P119" s="139">
        <f>P120</f>
        <v>0</v>
      </c>
      <c r="Q119" s="138"/>
      <c r="R119" s="139">
        <f>R120</f>
        <v>0</v>
      </c>
      <c r="S119" s="138"/>
      <c r="T119" s="140">
        <f>T120</f>
        <v>0</v>
      </c>
      <c r="AR119" s="133" t="s">
        <v>76</v>
      </c>
      <c r="AT119" s="141" t="s">
        <v>70</v>
      </c>
      <c r="AU119" s="141" t="s">
        <v>71</v>
      </c>
      <c r="AY119" s="133" t="s">
        <v>111</v>
      </c>
      <c r="BK119" s="142">
        <f>BK120</f>
        <v>0</v>
      </c>
    </row>
    <row r="120" spans="1:65" s="11" customFormat="1" ht="22.9" customHeight="1">
      <c r="B120" s="132"/>
      <c r="D120" s="133" t="s">
        <v>70</v>
      </c>
      <c r="E120" s="143" t="s">
        <v>76</v>
      </c>
      <c r="F120" s="143" t="s">
        <v>574</v>
      </c>
      <c r="I120" s="135"/>
      <c r="J120" s="144">
        <f>BK120</f>
        <v>0</v>
      </c>
      <c r="L120" s="132"/>
      <c r="M120" s="137"/>
      <c r="N120" s="138"/>
      <c r="O120" s="138"/>
      <c r="P120" s="139">
        <f>SUM(P121:P165)</f>
        <v>0</v>
      </c>
      <c r="Q120" s="138"/>
      <c r="R120" s="139">
        <f>SUM(R121:R165)</f>
        <v>0</v>
      </c>
      <c r="S120" s="138"/>
      <c r="T120" s="140">
        <f>SUM(T121:T165)</f>
        <v>0</v>
      </c>
      <c r="AR120" s="133" t="s">
        <v>76</v>
      </c>
      <c r="AT120" s="141" t="s">
        <v>70</v>
      </c>
      <c r="AU120" s="141" t="s">
        <v>76</v>
      </c>
      <c r="AY120" s="133" t="s">
        <v>111</v>
      </c>
      <c r="BK120" s="142">
        <f>SUM(BK121:BK165)</f>
        <v>0</v>
      </c>
    </row>
    <row r="121" spans="1:65" s="1" customFormat="1" ht="44.25" customHeight="1">
      <c r="A121" s="28"/>
      <c r="B121" s="145"/>
      <c r="C121" s="161" t="s">
        <v>76</v>
      </c>
      <c r="D121" s="161" t="s">
        <v>122</v>
      </c>
      <c r="E121" s="162" t="s">
        <v>575</v>
      </c>
      <c r="F121" s="163" t="s">
        <v>576</v>
      </c>
      <c r="G121" s="164" t="s">
        <v>118</v>
      </c>
      <c r="H121" s="165">
        <v>1</v>
      </c>
      <c r="I121" s="166"/>
      <c r="J121" s="167">
        <f t="shared" ref="J121:J165" si="0">ROUND(I121*H121,2)</f>
        <v>0</v>
      </c>
      <c r="K121" s="168"/>
      <c r="L121" s="29"/>
      <c r="M121" s="169" t="s">
        <v>1</v>
      </c>
      <c r="N121" s="170" t="s">
        <v>37</v>
      </c>
      <c r="O121" s="57"/>
      <c r="P121" s="157">
        <f t="shared" ref="P121:P165" si="1">O121*H121</f>
        <v>0</v>
      </c>
      <c r="Q121" s="157">
        <v>0</v>
      </c>
      <c r="R121" s="157">
        <f t="shared" ref="R121:R165" si="2">Q121*H121</f>
        <v>0</v>
      </c>
      <c r="S121" s="157">
        <v>0</v>
      </c>
      <c r="T121" s="158">
        <f t="shared" ref="T121:T165" si="3">S121*H121</f>
        <v>0</v>
      </c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R121" s="159" t="s">
        <v>84</v>
      </c>
      <c r="AT121" s="159" t="s">
        <v>122</v>
      </c>
      <c r="AU121" s="159" t="s">
        <v>78</v>
      </c>
      <c r="AY121" s="13" t="s">
        <v>111</v>
      </c>
      <c r="BE121" s="160">
        <f t="shared" ref="BE121:BE165" si="4">IF(N121="základná",J121,0)</f>
        <v>0</v>
      </c>
      <c r="BF121" s="160">
        <f t="shared" ref="BF121:BF165" si="5">IF(N121="znížená",J121,0)</f>
        <v>0</v>
      </c>
      <c r="BG121" s="160">
        <f t="shared" ref="BG121:BG165" si="6">IF(N121="zákl. prenesená",J121,0)</f>
        <v>0</v>
      </c>
      <c r="BH121" s="160">
        <f t="shared" ref="BH121:BH165" si="7">IF(N121="zníž. prenesená",J121,0)</f>
        <v>0</v>
      </c>
      <c r="BI121" s="160">
        <f t="shared" ref="BI121:BI165" si="8">IF(N121="nulová",J121,0)</f>
        <v>0</v>
      </c>
      <c r="BJ121" s="13" t="s">
        <v>78</v>
      </c>
      <c r="BK121" s="160">
        <f t="shared" ref="BK121:BK165" si="9">ROUND(I121*H121,2)</f>
        <v>0</v>
      </c>
      <c r="BL121" s="13" t="s">
        <v>84</v>
      </c>
      <c r="BM121" s="159" t="s">
        <v>577</v>
      </c>
    </row>
    <row r="122" spans="1:65" s="1" customFormat="1" ht="16.5" customHeight="1">
      <c r="A122" s="28"/>
      <c r="B122" s="145"/>
      <c r="C122" s="161" t="s">
        <v>78</v>
      </c>
      <c r="D122" s="161" t="s">
        <v>122</v>
      </c>
      <c r="E122" s="162" t="s">
        <v>578</v>
      </c>
      <c r="F122" s="163" t="s">
        <v>579</v>
      </c>
      <c r="G122" s="164" t="s">
        <v>118</v>
      </c>
      <c r="H122" s="165">
        <v>6</v>
      </c>
      <c r="I122" s="166"/>
      <c r="J122" s="167">
        <f t="shared" si="0"/>
        <v>0</v>
      </c>
      <c r="K122" s="168"/>
      <c r="L122" s="29"/>
      <c r="M122" s="169" t="s">
        <v>1</v>
      </c>
      <c r="N122" s="170" t="s">
        <v>37</v>
      </c>
      <c r="O122" s="57"/>
      <c r="P122" s="157">
        <f t="shared" si="1"/>
        <v>0</v>
      </c>
      <c r="Q122" s="157">
        <v>0</v>
      </c>
      <c r="R122" s="157">
        <f t="shared" si="2"/>
        <v>0</v>
      </c>
      <c r="S122" s="157">
        <v>0</v>
      </c>
      <c r="T122" s="158">
        <f t="shared" si="3"/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R122" s="159" t="s">
        <v>84</v>
      </c>
      <c r="AT122" s="159" t="s">
        <v>122</v>
      </c>
      <c r="AU122" s="159" t="s">
        <v>78</v>
      </c>
      <c r="AY122" s="13" t="s">
        <v>111</v>
      </c>
      <c r="BE122" s="160">
        <f t="shared" si="4"/>
        <v>0</v>
      </c>
      <c r="BF122" s="160">
        <f t="shared" si="5"/>
        <v>0</v>
      </c>
      <c r="BG122" s="160">
        <f t="shared" si="6"/>
        <v>0</v>
      </c>
      <c r="BH122" s="160">
        <f t="shared" si="7"/>
        <v>0</v>
      </c>
      <c r="BI122" s="160">
        <f t="shared" si="8"/>
        <v>0</v>
      </c>
      <c r="BJ122" s="13" t="s">
        <v>78</v>
      </c>
      <c r="BK122" s="160">
        <f t="shared" si="9"/>
        <v>0</v>
      </c>
      <c r="BL122" s="13" t="s">
        <v>84</v>
      </c>
      <c r="BM122" s="159" t="s">
        <v>580</v>
      </c>
    </row>
    <row r="123" spans="1:65" s="1" customFormat="1" ht="24.2" customHeight="1">
      <c r="A123" s="28"/>
      <c r="B123" s="145"/>
      <c r="C123" s="161" t="s">
        <v>81</v>
      </c>
      <c r="D123" s="161" t="s">
        <v>122</v>
      </c>
      <c r="E123" s="162" t="s">
        <v>581</v>
      </c>
      <c r="F123" s="163" t="s">
        <v>582</v>
      </c>
      <c r="G123" s="164" t="s">
        <v>118</v>
      </c>
      <c r="H123" s="165">
        <v>6</v>
      </c>
      <c r="I123" s="166"/>
      <c r="J123" s="167">
        <f t="shared" si="0"/>
        <v>0</v>
      </c>
      <c r="K123" s="168"/>
      <c r="L123" s="29"/>
      <c r="M123" s="169" t="s">
        <v>1</v>
      </c>
      <c r="N123" s="170" t="s">
        <v>37</v>
      </c>
      <c r="O123" s="57"/>
      <c r="P123" s="157">
        <f t="shared" si="1"/>
        <v>0</v>
      </c>
      <c r="Q123" s="157">
        <v>0</v>
      </c>
      <c r="R123" s="157">
        <f t="shared" si="2"/>
        <v>0</v>
      </c>
      <c r="S123" s="157">
        <v>0</v>
      </c>
      <c r="T123" s="158">
        <f t="shared" si="3"/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R123" s="159" t="s">
        <v>84</v>
      </c>
      <c r="AT123" s="159" t="s">
        <v>122</v>
      </c>
      <c r="AU123" s="159" t="s">
        <v>78</v>
      </c>
      <c r="AY123" s="13" t="s">
        <v>111</v>
      </c>
      <c r="BE123" s="160">
        <f t="shared" si="4"/>
        <v>0</v>
      </c>
      <c r="BF123" s="160">
        <f t="shared" si="5"/>
        <v>0</v>
      </c>
      <c r="BG123" s="160">
        <f t="shared" si="6"/>
        <v>0</v>
      </c>
      <c r="BH123" s="160">
        <f t="shared" si="7"/>
        <v>0</v>
      </c>
      <c r="BI123" s="160">
        <f t="shared" si="8"/>
        <v>0</v>
      </c>
      <c r="BJ123" s="13" t="s">
        <v>78</v>
      </c>
      <c r="BK123" s="160">
        <f t="shared" si="9"/>
        <v>0</v>
      </c>
      <c r="BL123" s="13" t="s">
        <v>84</v>
      </c>
      <c r="BM123" s="159" t="s">
        <v>583</v>
      </c>
    </row>
    <row r="124" spans="1:65" s="1" customFormat="1" ht="16.5" customHeight="1">
      <c r="A124" s="28"/>
      <c r="B124" s="145"/>
      <c r="C124" s="161" t="s">
        <v>84</v>
      </c>
      <c r="D124" s="161" t="s">
        <v>122</v>
      </c>
      <c r="E124" s="162" t="s">
        <v>584</v>
      </c>
      <c r="F124" s="163" t="s">
        <v>585</v>
      </c>
      <c r="G124" s="164" t="s">
        <v>118</v>
      </c>
      <c r="H124" s="165">
        <v>6</v>
      </c>
      <c r="I124" s="166"/>
      <c r="J124" s="167">
        <f t="shared" si="0"/>
        <v>0</v>
      </c>
      <c r="K124" s="168"/>
      <c r="L124" s="29"/>
      <c r="M124" s="169" t="s">
        <v>1</v>
      </c>
      <c r="N124" s="170" t="s">
        <v>37</v>
      </c>
      <c r="O124" s="57"/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R124" s="159" t="s">
        <v>84</v>
      </c>
      <c r="AT124" s="159" t="s">
        <v>122</v>
      </c>
      <c r="AU124" s="159" t="s">
        <v>78</v>
      </c>
      <c r="AY124" s="13" t="s">
        <v>111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3" t="s">
        <v>78</v>
      </c>
      <c r="BK124" s="160">
        <f t="shared" si="9"/>
        <v>0</v>
      </c>
      <c r="BL124" s="13" t="s">
        <v>84</v>
      </c>
      <c r="BM124" s="159" t="s">
        <v>586</v>
      </c>
    </row>
    <row r="125" spans="1:65" s="1" customFormat="1" ht="21.75" customHeight="1">
      <c r="A125" s="28"/>
      <c r="B125" s="145"/>
      <c r="C125" s="161" t="s">
        <v>204</v>
      </c>
      <c r="D125" s="161" t="s">
        <v>122</v>
      </c>
      <c r="E125" s="162" t="s">
        <v>587</v>
      </c>
      <c r="F125" s="163" t="s">
        <v>588</v>
      </c>
      <c r="G125" s="164" t="s">
        <v>118</v>
      </c>
      <c r="H125" s="165">
        <v>68</v>
      </c>
      <c r="I125" s="166"/>
      <c r="J125" s="167">
        <f t="shared" si="0"/>
        <v>0</v>
      </c>
      <c r="K125" s="168"/>
      <c r="L125" s="29"/>
      <c r="M125" s="169" t="s">
        <v>1</v>
      </c>
      <c r="N125" s="170" t="s">
        <v>37</v>
      </c>
      <c r="O125" s="57"/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59" t="s">
        <v>84</v>
      </c>
      <c r="AT125" s="159" t="s">
        <v>122</v>
      </c>
      <c r="AU125" s="159" t="s">
        <v>78</v>
      </c>
      <c r="AY125" s="13" t="s">
        <v>111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3" t="s">
        <v>78</v>
      </c>
      <c r="BK125" s="160">
        <f t="shared" si="9"/>
        <v>0</v>
      </c>
      <c r="BL125" s="13" t="s">
        <v>84</v>
      </c>
      <c r="BM125" s="159" t="s">
        <v>589</v>
      </c>
    </row>
    <row r="126" spans="1:65" s="1" customFormat="1" ht="21.75" customHeight="1">
      <c r="A126" s="28"/>
      <c r="B126" s="145"/>
      <c r="C126" s="161" t="s">
        <v>112</v>
      </c>
      <c r="D126" s="161" t="s">
        <v>122</v>
      </c>
      <c r="E126" s="162" t="s">
        <v>395</v>
      </c>
      <c r="F126" s="163" t="s">
        <v>590</v>
      </c>
      <c r="G126" s="164" t="s">
        <v>118</v>
      </c>
      <c r="H126" s="165">
        <v>17</v>
      </c>
      <c r="I126" s="166"/>
      <c r="J126" s="167">
        <f t="shared" si="0"/>
        <v>0</v>
      </c>
      <c r="K126" s="168"/>
      <c r="L126" s="29"/>
      <c r="M126" s="169" t="s">
        <v>1</v>
      </c>
      <c r="N126" s="170" t="s">
        <v>37</v>
      </c>
      <c r="O126" s="57"/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59" t="s">
        <v>84</v>
      </c>
      <c r="AT126" s="159" t="s">
        <v>122</v>
      </c>
      <c r="AU126" s="159" t="s">
        <v>78</v>
      </c>
      <c r="AY126" s="13" t="s">
        <v>111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3" t="s">
        <v>78</v>
      </c>
      <c r="BK126" s="160">
        <f t="shared" si="9"/>
        <v>0</v>
      </c>
      <c r="BL126" s="13" t="s">
        <v>84</v>
      </c>
      <c r="BM126" s="159" t="s">
        <v>591</v>
      </c>
    </row>
    <row r="127" spans="1:65" s="1" customFormat="1" ht="21.75" customHeight="1">
      <c r="A127" s="28"/>
      <c r="B127" s="145"/>
      <c r="C127" s="161" t="s">
        <v>181</v>
      </c>
      <c r="D127" s="161" t="s">
        <v>122</v>
      </c>
      <c r="E127" s="162" t="s">
        <v>398</v>
      </c>
      <c r="F127" s="163" t="s">
        <v>592</v>
      </c>
      <c r="G127" s="164" t="s">
        <v>118</v>
      </c>
      <c r="H127" s="165">
        <v>314</v>
      </c>
      <c r="I127" s="166"/>
      <c r="J127" s="167">
        <f t="shared" si="0"/>
        <v>0</v>
      </c>
      <c r="K127" s="168"/>
      <c r="L127" s="29"/>
      <c r="M127" s="169" t="s">
        <v>1</v>
      </c>
      <c r="N127" s="170" t="s">
        <v>37</v>
      </c>
      <c r="O127" s="57"/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59" t="s">
        <v>84</v>
      </c>
      <c r="AT127" s="159" t="s">
        <v>122</v>
      </c>
      <c r="AU127" s="159" t="s">
        <v>78</v>
      </c>
      <c r="AY127" s="13" t="s">
        <v>111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3" t="s">
        <v>78</v>
      </c>
      <c r="BK127" s="160">
        <f t="shared" si="9"/>
        <v>0</v>
      </c>
      <c r="BL127" s="13" t="s">
        <v>84</v>
      </c>
      <c r="BM127" s="159" t="s">
        <v>593</v>
      </c>
    </row>
    <row r="128" spans="1:65" s="1" customFormat="1" ht="16.5" customHeight="1">
      <c r="A128" s="28"/>
      <c r="B128" s="145"/>
      <c r="C128" s="161" t="s">
        <v>119</v>
      </c>
      <c r="D128" s="161" t="s">
        <v>122</v>
      </c>
      <c r="E128" s="162" t="s">
        <v>362</v>
      </c>
      <c r="F128" s="163" t="s">
        <v>594</v>
      </c>
      <c r="G128" s="164" t="s">
        <v>319</v>
      </c>
      <c r="H128" s="165">
        <v>331</v>
      </c>
      <c r="I128" s="166"/>
      <c r="J128" s="167">
        <f t="shared" si="0"/>
        <v>0</v>
      </c>
      <c r="K128" s="168"/>
      <c r="L128" s="29"/>
      <c r="M128" s="169" t="s">
        <v>1</v>
      </c>
      <c r="N128" s="170" t="s">
        <v>37</v>
      </c>
      <c r="O128" s="57"/>
      <c r="P128" s="157">
        <f t="shared" si="1"/>
        <v>0</v>
      </c>
      <c r="Q128" s="157">
        <v>0</v>
      </c>
      <c r="R128" s="157">
        <f t="shared" si="2"/>
        <v>0</v>
      </c>
      <c r="S128" s="157">
        <v>0</v>
      </c>
      <c r="T128" s="158">
        <f t="shared" si="3"/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59" t="s">
        <v>84</v>
      </c>
      <c r="AT128" s="159" t="s">
        <v>122</v>
      </c>
      <c r="AU128" s="159" t="s">
        <v>78</v>
      </c>
      <c r="AY128" s="13" t="s">
        <v>111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3" t="s">
        <v>78</v>
      </c>
      <c r="BK128" s="160">
        <f t="shared" si="9"/>
        <v>0</v>
      </c>
      <c r="BL128" s="13" t="s">
        <v>84</v>
      </c>
      <c r="BM128" s="159" t="s">
        <v>595</v>
      </c>
    </row>
    <row r="129" spans="1:65" s="1" customFormat="1" ht="37.9" customHeight="1">
      <c r="A129" s="28"/>
      <c r="B129" s="145"/>
      <c r="C129" s="161" t="s">
        <v>179</v>
      </c>
      <c r="D129" s="161" t="s">
        <v>122</v>
      </c>
      <c r="E129" s="162" t="s">
        <v>353</v>
      </c>
      <c r="F129" s="163" t="s">
        <v>596</v>
      </c>
      <c r="G129" s="164" t="s">
        <v>118</v>
      </c>
      <c r="H129" s="165">
        <v>48</v>
      </c>
      <c r="I129" s="166"/>
      <c r="J129" s="167">
        <f t="shared" si="0"/>
        <v>0</v>
      </c>
      <c r="K129" s="168"/>
      <c r="L129" s="29"/>
      <c r="M129" s="169" t="s">
        <v>1</v>
      </c>
      <c r="N129" s="170" t="s">
        <v>37</v>
      </c>
      <c r="O129" s="57"/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59" t="s">
        <v>84</v>
      </c>
      <c r="AT129" s="159" t="s">
        <v>122</v>
      </c>
      <c r="AU129" s="159" t="s">
        <v>78</v>
      </c>
      <c r="AY129" s="13" t="s">
        <v>111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3" t="s">
        <v>78</v>
      </c>
      <c r="BK129" s="160">
        <f t="shared" si="9"/>
        <v>0</v>
      </c>
      <c r="BL129" s="13" t="s">
        <v>84</v>
      </c>
      <c r="BM129" s="159" t="s">
        <v>597</v>
      </c>
    </row>
    <row r="130" spans="1:65" s="1" customFormat="1" ht="21.75" customHeight="1">
      <c r="A130" s="28"/>
      <c r="B130" s="145"/>
      <c r="C130" s="161" t="s">
        <v>197</v>
      </c>
      <c r="D130" s="161" t="s">
        <v>122</v>
      </c>
      <c r="E130" s="162" t="s">
        <v>598</v>
      </c>
      <c r="F130" s="163" t="s">
        <v>599</v>
      </c>
      <c r="G130" s="164" t="s">
        <v>319</v>
      </c>
      <c r="H130" s="165">
        <v>4</v>
      </c>
      <c r="I130" s="166"/>
      <c r="J130" s="167">
        <f t="shared" si="0"/>
        <v>0</v>
      </c>
      <c r="K130" s="168"/>
      <c r="L130" s="29"/>
      <c r="M130" s="169" t="s">
        <v>1</v>
      </c>
      <c r="N130" s="170" t="s">
        <v>37</v>
      </c>
      <c r="O130" s="57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59" t="s">
        <v>84</v>
      </c>
      <c r="AT130" s="159" t="s">
        <v>122</v>
      </c>
      <c r="AU130" s="159" t="s">
        <v>78</v>
      </c>
      <c r="AY130" s="13" t="s">
        <v>111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3" t="s">
        <v>78</v>
      </c>
      <c r="BK130" s="160">
        <f t="shared" si="9"/>
        <v>0</v>
      </c>
      <c r="BL130" s="13" t="s">
        <v>84</v>
      </c>
      <c r="BM130" s="159" t="s">
        <v>600</v>
      </c>
    </row>
    <row r="131" spans="1:65" s="1" customFormat="1" ht="24.2" customHeight="1">
      <c r="A131" s="28"/>
      <c r="B131" s="145"/>
      <c r="C131" s="161" t="s">
        <v>423</v>
      </c>
      <c r="D131" s="161" t="s">
        <v>122</v>
      </c>
      <c r="E131" s="162" t="s">
        <v>601</v>
      </c>
      <c r="F131" s="163" t="s">
        <v>602</v>
      </c>
      <c r="G131" s="164" t="s">
        <v>164</v>
      </c>
      <c r="H131" s="165">
        <v>3</v>
      </c>
      <c r="I131" s="166"/>
      <c r="J131" s="167">
        <f t="shared" si="0"/>
        <v>0</v>
      </c>
      <c r="K131" s="168"/>
      <c r="L131" s="29"/>
      <c r="M131" s="169" t="s">
        <v>1</v>
      </c>
      <c r="N131" s="170" t="s">
        <v>37</v>
      </c>
      <c r="O131" s="57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59" t="s">
        <v>84</v>
      </c>
      <c r="AT131" s="159" t="s">
        <v>122</v>
      </c>
      <c r="AU131" s="159" t="s">
        <v>78</v>
      </c>
      <c r="AY131" s="13" t="s">
        <v>111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3" t="s">
        <v>78</v>
      </c>
      <c r="BK131" s="160">
        <f t="shared" si="9"/>
        <v>0</v>
      </c>
      <c r="BL131" s="13" t="s">
        <v>84</v>
      </c>
      <c r="BM131" s="159" t="s">
        <v>603</v>
      </c>
    </row>
    <row r="132" spans="1:65" s="1" customFormat="1" ht="24.2" customHeight="1">
      <c r="A132" s="28"/>
      <c r="B132" s="145"/>
      <c r="C132" s="161" t="s">
        <v>375</v>
      </c>
      <c r="D132" s="161" t="s">
        <v>122</v>
      </c>
      <c r="E132" s="162" t="s">
        <v>604</v>
      </c>
      <c r="F132" s="163" t="s">
        <v>605</v>
      </c>
      <c r="G132" s="164" t="s">
        <v>164</v>
      </c>
      <c r="H132" s="165">
        <v>12</v>
      </c>
      <c r="I132" s="166"/>
      <c r="J132" s="167">
        <f t="shared" si="0"/>
        <v>0</v>
      </c>
      <c r="K132" s="168"/>
      <c r="L132" s="29"/>
      <c r="M132" s="169" t="s">
        <v>1</v>
      </c>
      <c r="N132" s="170" t="s">
        <v>37</v>
      </c>
      <c r="O132" s="57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59" t="s">
        <v>84</v>
      </c>
      <c r="AT132" s="159" t="s">
        <v>122</v>
      </c>
      <c r="AU132" s="159" t="s">
        <v>78</v>
      </c>
      <c r="AY132" s="13" t="s">
        <v>111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3" t="s">
        <v>78</v>
      </c>
      <c r="BK132" s="160">
        <f t="shared" si="9"/>
        <v>0</v>
      </c>
      <c r="BL132" s="13" t="s">
        <v>84</v>
      </c>
      <c r="BM132" s="159" t="s">
        <v>606</v>
      </c>
    </row>
    <row r="133" spans="1:65" s="1" customFormat="1" ht="24.2" customHeight="1">
      <c r="A133" s="28"/>
      <c r="B133" s="145"/>
      <c r="C133" s="161" t="s">
        <v>150</v>
      </c>
      <c r="D133" s="161" t="s">
        <v>122</v>
      </c>
      <c r="E133" s="162" t="s">
        <v>607</v>
      </c>
      <c r="F133" s="163" t="s">
        <v>608</v>
      </c>
      <c r="G133" s="164" t="s">
        <v>164</v>
      </c>
      <c r="H133" s="165">
        <v>15</v>
      </c>
      <c r="I133" s="166"/>
      <c r="J133" s="167">
        <f t="shared" si="0"/>
        <v>0</v>
      </c>
      <c r="K133" s="168"/>
      <c r="L133" s="29"/>
      <c r="M133" s="169" t="s">
        <v>1</v>
      </c>
      <c r="N133" s="170" t="s">
        <v>37</v>
      </c>
      <c r="O133" s="57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59" t="s">
        <v>84</v>
      </c>
      <c r="AT133" s="159" t="s">
        <v>122</v>
      </c>
      <c r="AU133" s="159" t="s">
        <v>78</v>
      </c>
      <c r="AY133" s="13" t="s">
        <v>111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3" t="s">
        <v>78</v>
      </c>
      <c r="BK133" s="160">
        <f t="shared" si="9"/>
        <v>0</v>
      </c>
      <c r="BL133" s="13" t="s">
        <v>84</v>
      </c>
      <c r="BM133" s="159" t="s">
        <v>609</v>
      </c>
    </row>
    <row r="134" spans="1:65" s="1" customFormat="1" ht="24.2" customHeight="1">
      <c r="A134" s="28"/>
      <c r="B134" s="145"/>
      <c r="C134" s="161" t="s">
        <v>383</v>
      </c>
      <c r="D134" s="161" t="s">
        <v>122</v>
      </c>
      <c r="E134" s="162" t="s">
        <v>610</v>
      </c>
      <c r="F134" s="163" t="s">
        <v>611</v>
      </c>
      <c r="G134" s="164" t="s">
        <v>164</v>
      </c>
      <c r="H134" s="165">
        <v>104</v>
      </c>
      <c r="I134" s="166"/>
      <c r="J134" s="167">
        <f t="shared" si="0"/>
        <v>0</v>
      </c>
      <c r="K134" s="168"/>
      <c r="L134" s="29"/>
      <c r="M134" s="169" t="s">
        <v>1</v>
      </c>
      <c r="N134" s="170" t="s">
        <v>37</v>
      </c>
      <c r="O134" s="57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59" t="s">
        <v>84</v>
      </c>
      <c r="AT134" s="159" t="s">
        <v>122</v>
      </c>
      <c r="AU134" s="159" t="s">
        <v>78</v>
      </c>
      <c r="AY134" s="13" t="s">
        <v>111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3" t="s">
        <v>78</v>
      </c>
      <c r="BK134" s="160">
        <f t="shared" si="9"/>
        <v>0</v>
      </c>
      <c r="BL134" s="13" t="s">
        <v>84</v>
      </c>
      <c r="BM134" s="159" t="s">
        <v>612</v>
      </c>
    </row>
    <row r="135" spans="1:65" s="1" customFormat="1" ht="24.2" customHeight="1">
      <c r="A135" s="28"/>
      <c r="B135" s="145"/>
      <c r="C135" s="161" t="s">
        <v>419</v>
      </c>
      <c r="D135" s="161" t="s">
        <v>122</v>
      </c>
      <c r="E135" s="162" t="s">
        <v>613</v>
      </c>
      <c r="F135" s="163" t="s">
        <v>614</v>
      </c>
      <c r="G135" s="164" t="s">
        <v>164</v>
      </c>
      <c r="H135" s="165">
        <v>36</v>
      </c>
      <c r="I135" s="166"/>
      <c r="J135" s="167">
        <f t="shared" si="0"/>
        <v>0</v>
      </c>
      <c r="K135" s="168"/>
      <c r="L135" s="29"/>
      <c r="M135" s="169" t="s">
        <v>1</v>
      </c>
      <c r="N135" s="170" t="s">
        <v>37</v>
      </c>
      <c r="O135" s="57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59" t="s">
        <v>84</v>
      </c>
      <c r="AT135" s="159" t="s">
        <v>122</v>
      </c>
      <c r="AU135" s="159" t="s">
        <v>78</v>
      </c>
      <c r="AY135" s="13" t="s">
        <v>111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3" t="s">
        <v>78</v>
      </c>
      <c r="BK135" s="160">
        <f t="shared" si="9"/>
        <v>0</v>
      </c>
      <c r="BL135" s="13" t="s">
        <v>84</v>
      </c>
      <c r="BM135" s="159" t="s">
        <v>615</v>
      </c>
    </row>
    <row r="136" spans="1:65" s="1" customFormat="1" ht="21.75" customHeight="1">
      <c r="A136" s="28"/>
      <c r="B136" s="145"/>
      <c r="C136" s="161" t="s">
        <v>126</v>
      </c>
      <c r="D136" s="161" t="s">
        <v>122</v>
      </c>
      <c r="E136" s="162" t="s">
        <v>402</v>
      </c>
      <c r="F136" s="163" t="s">
        <v>592</v>
      </c>
      <c r="G136" s="164" t="s">
        <v>118</v>
      </c>
      <c r="H136" s="165">
        <v>5</v>
      </c>
      <c r="I136" s="166"/>
      <c r="J136" s="167">
        <f t="shared" si="0"/>
        <v>0</v>
      </c>
      <c r="K136" s="168"/>
      <c r="L136" s="29"/>
      <c r="M136" s="169" t="s">
        <v>1</v>
      </c>
      <c r="N136" s="170" t="s">
        <v>37</v>
      </c>
      <c r="O136" s="57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59" t="s">
        <v>84</v>
      </c>
      <c r="AT136" s="159" t="s">
        <v>122</v>
      </c>
      <c r="AU136" s="159" t="s">
        <v>78</v>
      </c>
      <c r="AY136" s="13" t="s">
        <v>111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3" t="s">
        <v>78</v>
      </c>
      <c r="BK136" s="160">
        <f t="shared" si="9"/>
        <v>0</v>
      </c>
      <c r="BL136" s="13" t="s">
        <v>84</v>
      </c>
      <c r="BM136" s="159" t="s">
        <v>616</v>
      </c>
    </row>
    <row r="137" spans="1:65" s="1" customFormat="1" ht="16.5" customHeight="1">
      <c r="A137" s="28"/>
      <c r="B137" s="145"/>
      <c r="C137" s="161" t="s">
        <v>324</v>
      </c>
      <c r="D137" s="161" t="s">
        <v>122</v>
      </c>
      <c r="E137" s="162" t="s">
        <v>617</v>
      </c>
      <c r="F137" s="163" t="s">
        <v>618</v>
      </c>
      <c r="G137" s="164" t="s">
        <v>118</v>
      </c>
      <c r="H137" s="165">
        <v>12</v>
      </c>
      <c r="I137" s="166"/>
      <c r="J137" s="167">
        <f t="shared" si="0"/>
        <v>0</v>
      </c>
      <c r="K137" s="168"/>
      <c r="L137" s="29"/>
      <c r="M137" s="169" t="s">
        <v>1</v>
      </c>
      <c r="N137" s="170" t="s">
        <v>37</v>
      </c>
      <c r="O137" s="57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59" t="s">
        <v>84</v>
      </c>
      <c r="AT137" s="159" t="s">
        <v>122</v>
      </c>
      <c r="AU137" s="159" t="s">
        <v>78</v>
      </c>
      <c r="AY137" s="13" t="s">
        <v>111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3" t="s">
        <v>78</v>
      </c>
      <c r="BK137" s="160">
        <f t="shared" si="9"/>
        <v>0</v>
      </c>
      <c r="BL137" s="13" t="s">
        <v>84</v>
      </c>
      <c r="BM137" s="159" t="s">
        <v>619</v>
      </c>
    </row>
    <row r="138" spans="1:65" s="1" customFormat="1" ht="16.5" customHeight="1">
      <c r="A138" s="28"/>
      <c r="B138" s="145"/>
      <c r="C138" s="161" t="s">
        <v>136</v>
      </c>
      <c r="D138" s="161" t="s">
        <v>122</v>
      </c>
      <c r="E138" s="162" t="s">
        <v>620</v>
      </c>
      <c r="F138" s="163" t="s">
        <v>621</v>
      </c>
      <c r="G138" s="164" t="s">
        <v>118</v>
      </c>
      <c r="H138" s="165">
        <v>24</v>
      </c>
      <c r="I138" s="166"/>
      <c r="J138" s="167">
        <f t="shared" si="0"/>
        <v>0</v>
      </c>
      <c r="K138" s="168"/>
      <c r="L138" s="29"/>
      <c r="M138" s="169" t="s">
        <v>1</v>
      </c>
      <c r="N138" s="170" t="s">
        <v>37</v>
      </c>
      <c r="O138" s="57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59" t="s">
        <v>84</v>
      </c>
      <c r="AT138" s="159" t="s">
        <v>122</v>
      </c>
      <c r="AU138" s="159" t="s">
        <v>78</v>
      </c>
      <c r="AY138" s="13" t="s">
        <v>111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3" t="s">
        <v>78</v>
      </c>
      <c r="BK138" s="160">
        <f t="shared" si="9"/>
        <v>0</v>
      </c>
      <c r="BL138" s="13" t="s">
        <v>84</v>
      </c>
      <c r="BM138" s="159" t="s">
        <v>622</v>
      </c>
    </row>
    <row r="139" spans="1:65" s="1" customFormat="1" ht="16.5" customHeight="1">
      <c r="A139" s="28"/>
      <c r="B139" s="145"/>
      <c r="C139" s="161" t="s">
        <v>390</v>
      </c>
      <c r="D139" s="161" t="s">
        <v>122</v>
      </c>
      <c r="E139" s="162" t="s">
        <v>623</v>
      </c>
      <c r="F139" s="163" t="s">
        <v>624</v>
      </c>
      <c r="G139" s="164" t="s">
        <v>118</v>
      </c>
      <c r="H139" s="165">
        <v>192</v>
      </c>
      <c r="I139" s="166"/>
      <c r="J139" s="167">
        <f t="shared" si="0"/>
        <v>0</v>
      </c>
      <c r="K139" s="168"/>
      <c r="L139" s="29"/>
      <c r="M139" s="169" t="s">
        <v>1</v>
      </c>
      <c r="N139" s="170" t="s">
        <v>37</v>
      </c>
      <c r="O139" s="57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59" t="s">
        <v>84</v>
      </c>
      <c r="AT139" s="159" t="s">
        <v>122</v>
      </c>
      <c r="AU139" s="159" t="s">
        <v>78</v>
      </c>
      <c r="AY139" s="13" t="s">
        <v>111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3" t="s">
        <v>78</v>
      </c>
      <c r="BK139" s="160">
        <f t="shared" si="9"/>
        <v>0</v>
      </c>
      <c r="BL139" s="13" t="s">
        <v>84</v>
      </c>
      <c r="BM139" s="159" t="s">
        <v>625</v>
      </c>
    </row>
    <row r="140" spans="1:65" s="1" customFormat="1" ht="16.5" customHeight="1">
      <c r="A140" s="28"/>
      <c r="B140" s="145"/>
      <c r="C140" s="161" t="s">
        <v>7</v>
      </c>
      <c r="D140" s="161" t="s">
        <v>122</v>
      </c>
      <c r="E140" s="162" t="s">
        <v>626</v>
      </c>
      <c r="F140" s="163" t="s">
        <v>627</v>
      </c>
      <c r="G140" s="164" t="s">
        <v>118</v>
      </c>
      <c r="H140" s="165">
        <v>89</v>
      </c>
      <c r="I140" s="166"/>
      <c r="J140" s="167">
        <f t="shared" si="0"/>
        <v>0</v>
      </c>
      <c r="K140" s="168"/>
      <c r="L140" s="29"/>
      <c r="M140" s="169" t="s">
        <v>1</v>
      </c>
      <c r="N140" s="170" t="s">
        <v>37</v>
      </c>
      <c r="O140" s="57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59" t="s">
        <v>84</v>
      </c>
      <c r="AT140" s="159" t="s">
        <v>122</v>
      </c>
      <c r="AU140" s="159" t="s">
        <v>78</v>
      </c>
      <c r="AY140" s="13" t="s">
        <v>111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3" t="s">
        <v>78</v>
      </c>
      <c r="BK140" s="160">
        <f t="shared" si="9"/>
        <v>0</v>
      </c>
      <c r="BL140" s="13" t="s">
        <v>84</v>
      </c>
      <c r="BM140" s="159" t="s">
        <v>628</v>
      </c>
    </row>
    <row r="141" spans="1:65" s="1" customFormat="1" ht="16.5" customHeight="1">
      <c r="A141" s="28"/>
      <c r="B141" s="145"/>
      <c r="C141" s="161" t="s">
        <v>394</v>
      </c>
      <c r="D141" s="161" t="s">
        <v>122</v>
      </c>
      <c r="E141" s="162" t="s">
        <v>629</v>
      </c>
      <c r="F141" s="163" t="s">
        <v>630</v>
      </c>
      <c r="G141" s="164" t="s">
        <v>319</v>
      </c>
      <c r="H141" s="165">
        <v>7</v>
      </c>
      <c r="I141" s="166"/>
      <c r="J141" s="167">
        <f t="shared" si="0"/>
        <v>0</v>
      </c>
      <c r="K141" s="168"/>
      <c r="L141" s="29"/>
      <c r="M141" s="169" t="s">
        <v>1</v>
      </c>
      <c r="N141" s="170" t="s">
        <v>37</v>
      </c>
      <c r="O141" s="57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59" t="s">
        <v>84</v>
      </c>
      <c r="AT141" s="159" t="s">
        <v>122</v>
      </c>
      <c r="AU141" s="159" t="s">
        <v>78</v>
      </c>
      <c r="AY141" s="13" t="s">
        <v>111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3" t="s">
        <v>78</v>
      </c>
      <c r="BK141" s="160">
        <f t="shared" si="9"/>
        <v>0</v>
      </c>
      <c r="BL141" s="13" t="s">
        <v>84</v>
      </c>
      <c r="BM141" s="159" t="s">
        <v>631</v>
      </c>
    </row>
    <row r="142" spans="1:65" s="1" customFormat="1" ht="16.5" customHeight="1">
      <c r="A142" s="28"/>
      <c r="B142" s="145"/>
      <c r="C142" s="161" t="s">
        <v>436</v>
      </c>
      <c r="D142" s="161" t="s">
        <v>122</v>
      </c>
      <c r="E142" s="162" t="s">
        <v>632</v>
      </c>
      <c r="F142" s="163" t="s">
        <v>633</v>
      </c>
      <c r="G142" s="164" t="s">
        <v>319</v>
      </c>
      <c r="H142" s="165">
        <v>2</v>
      </c>
      <c r="I142" s="166"/>
      <c r="J142" s="167">
        <f t="shared" si="0"/>
        <v>0</v>
      </c>
      <c r="K142" s="168"/>
      <c r="L142" s="29"/>
      <c r="M142" s="169" t="s">
        <v>1</v>
      </c>
      <c r="N142" s="170" t="s">
        <v>37</v>
      </c>
      <c r="O142" s="57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59" t="s">
        <v>84</v>
      </c>
      <c r="AT142" s="159" t="s">
        <v>122</v>
      </c>
      <c r="AU142" s="159" t="s">
        <v>78</v>
      </c>
      <c r="AY142" s="13" t="s">
        <v>111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3" t="s">
        <v>78</v>
      </c>
      <c r="BK142" s="160">
        <f t="shared" si="9"/>
        <v>0</v>
      </c>
      <c r="BL142" s="13" t="s">
        <v>84</v>
      </c>
      <c r="BM142" s="159" t="s">
        <v>634</v>
      </c>
    </row>
    <row r="143" spans="1:65" s="1" customFormat="1" ht="16.5" customHeight="1">
      <c r="A143" s="28"/>
      <c r="B143" s="145"/>
      <c r="C143" s="161" t="s">
        <v>248</v>
      </c>
      <c r="D143" s="161" t="s">
        <v>122</v>
      </c>
      <c r="E143" s="162" t="s">
        <v>635</v>
      </c>
      <c r="F143" s="163" t="s">
        <v>636</v>
      </c>
      <c r="G143" s="164" t="s">
        <v>319</v>
      </c>
      <c r="H143" s="165">
        <v>4</v>
      </c>
      <c r="I143" s="166"/>
      <c r="J143" s="167">
        <f t="shared" si="0"/>
        <v>0</v>
      </c>
      <c r="K143" s="168"/>
      <c r="L143" s="29"/>
      <c r="M143" s="169" t="s">
        <v>1</v>
      </c>
      <c r="N143" s="170" t="s">
        <v>37</v>
      </c>
      <c r="O143" s="57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59" t="s">
        <v>84</v>
      </c>
      <c r="AT143" s="159" t="s">
        <v>122</v>
      </c>
      <c r="AU143" s="159" t="s">
        <v>78</v>
      </c>
      <c r="AY143" s="13" t="s">
        <v>111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3" t="s">
        <v>78</v>
      </c>
      <c r="BK143" s="160">
        <f t="shared" si="9"/>
        <v>0</v>
      </c>
      <c r="BL143" s="13" t="s">
        <v>84</v>
      </c>
      <c r="BM143" s="159" t="s">
        <v>637</v>
      </c>
    </row>
    <row r="144" spans="1:65" s="1" customFormat="1" ht="24.2" customHeight="1">
      <c r="A144" s="28"/>
      <c r="B144" s="145"/>
      <c r="C144" s="161" t="s">
        <v>328</v>
      </c>
      <c r="D144" s="161" t="s">
        <v>122</v>
      </c>
      <c r="E144" s="162" t="s">
        <v>638</v>
      </c>
      <c r="F144" s="163" t="s">
        <v>639</v>
      </c>
      <c r="G144" s="164" t="s">
        <v>319</v>
      </c>
      <c r="H144" s="165">
        <v>158</v>
      </c>
      <c r="I144" s="166"/>
      <c r="J144" s="167">
        <f t="shared" si="0"/>
        <v>0</v>
      </c>
      <c r="K144" s="168"/>
      <c r="L144" s="29"/>
      <c r="M144" s="169" t="s">
        <v>1</v>
      </c>
      <c r="N144" s="170" t="s">
        <v>37</v>
      </c>
      <c r="O144" s="57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59" t="s">
        <v>84</v>
      </c>
      <c r="AT144" s="159" t="s">
        <v>122</v>
      </c>
      <c r="AU144" s="159" t="s">
        <v>78</v>
      </c>
      <c r="AY144" s="13" t="s">
        <v>111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3" t="s">
        <v>78</v>
      </c>
      <c r="BK144" s="160">
        <f t="shared" si="9"/>
        <v>0</v>
      </c>
      <c r="BL144" s="13" t="s">
        <v>84</v>
      </c>
      <c r="BM144" s="159" t="s">
        <v>640</v>
      </c>
    </row>
    <row r="145" spans="1:65" s="1" customFormat="1" ht="16.5" customHeight="1">
      <c r="A145" s="28"/>
      <c r="B145" s="145"/>
      <c r="C145" s="161" t="s">
        <v>440</v>
      </c>
      <c r="D145" s="161" t="s">
        <v>122</v>
      </c>
      <c r="E145" s="162" t="s">
        <v>641</v>
      </c>
      <c r="F145" s="163" t="s">
        <v>642</v>
      </c>
      <c r="G145" s="164" t="s">
        <v>319</v>
      </c>
      <c r="H145" s="165">
        <v>1</v>
      </c>
      <c r="I145" s="166"/>
      <c r="J145" s="167">
        <f t="shared" si="0"/>
        <v>0</v>
      </c>
      <c r="K145" s="168"/>
      <c r="L145" s="29"/>
      <c r="M145" s="169" t="s">
        <v>1</v>
      </c>
      <c r="N145" s="170" t="s">
        <v>37</v>
      </c>
      <c r="O145" s="57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59" t="s">
        <v>84</v>
      </c>
      <c r="AT145" s="159" t="s">
        <v>122</v>
      </c>
      <c r="AU145" s="159" t="s">
        <v>78</v>
      </c>
      <c r="AY145" s="13" t="s">
        <v>111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3" t="s">
        <v>78</v>
      </c>
      <c r="BK145" s="160">
        <f t="shared" si="9"/>
        <v>0</v>
      </c>
      <c r="BL145" s="13" t="s">
        <v>84</v>
      </c>
      <c r="BM145" s="159" t="s">
        <v>643</v>
      </c>
    </row>
    <row r="146" spans="1:65" s="1" customFormat="1" ht="16.5" customHeight="1">
      <c r="A146" s="28"/>
      <c r="B146" s="145"/>
      <c r="C146" s="161" t="s">
        <v>401</v>
      </c>
      <c r="D146" s="161" t="s">
        <v>122</v>
      </c>
      <c r="E146" s="162" t="s">
        <v>644</v>
      </c>
      <c r="F146" s="163" t="s">
        <v>645</v>
      </c>
      <c r="G146" s="164" t="s">
        <v>319</v>
      </c>
      <c r="H146" s="165">
        <v>1</v>
      </c>
      <c r="I146" s="166"/>
      <c r="J146" s="167">
        <f t="shared" si="0"/>
        <v>0</v>
      </c>
      <c r="K146" s="168"/>
      <c r="L146" s="29"/>
      <c r="M146" s="169" t="s">
        <v>1</v>
      </c>
      <c r="N146" s="170" t="s">
        <v>37</v>
      </c>
      <c r="O146" s="57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59" t="s">
        <v>84</v>
      </c>
      <c r="AT146" s="159" t="s">
        <v>122</v>
      </c>
      <c r="AU146" s="159" t="s">
        <v>78</v>
      </c>
      <c r="AY146" s="13" t="s">
        <v>111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3" t="s">
        <v>78</v>
      </c>
      <c r="BK146" s="160">
        <f t="shared" si="9"/>
        <v>0</v>
      </c>
      <c r="BL146" s="13" t="s">
        <v>84</v>
      </c>
      <c r="BM146" s="159" t="s">
        <v>646</v>
      </c>
    </row>
    <row r="147" spans="1:65" s="1" customFormat="1" ht="24.2" customHeight="1">
      <c r="A147" s="28"/>
      <c r="B147" s="145"/>
      <c r="C147" s="161" t="s">
        <v>332</v>
      </c>
      <c r="D147" s="161" t="s">
        <v>122</v>
      </c>
      <c r="E147" s="162" t="s">
        <v>647</v>
      </c>
      <c r="F147" s="163" t="s">
        <v>648</v>
      </c>
      <c r="G147" s="164" t="s">
        <v>319</v>
      </c>
      <c r="H147" s="165">
        <v>1</v>
      </c>
      <c r="I147" s="166"/>
      <c r="J147" s="167">
        <f t="shared" si="0"/>
        <v>0</v>
      </c>
      <c r="K147" s="168"/>
      <c r="L147" s="29"/>
      <c r="M147" s="169" t="s">
        <v>1</v>
      </c>
      <c r="N147" s="170" t="s">
        <v>37</v>
      </c>
      <c r="O147" s="57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59" t="s">
        <v>84</v>
      </c>
      <c r="AT147" s="159" t="s">
        <v>122</v>
      </c>
      <c r="AU147" s="159" t="s">
        <v>78</v>
      </c>
      <c r="AY147" s="13" t="s">
        <v>111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3" t="s">
        <v>78</v>
      </c>
      <c r="BK147" s="160">
        <f t="shared" si="9"/>
        <v>0</v>
      </c>
      <c r="BL147" s="13" t="s">
        <v>84</v>
      </c>
      <c r="BM147" s="159" t="s">
        <v>649</v>
      </c>
    </row>
    <row r="148" spans="1:65" s="1" customFormat="1" ht="16.5" customHeight="1">
      <c r="A148" s="28"/>
      <c r="B148" s="145"/>
      <c r="C148" s="161" t="s">
        <v>128</v>
      </c>
      <c r="D148" s="161" t="s">
        <v>122</v>
      </c>
      <c r="E148" s="162" t="s">
        <v>650</v>
      </c>
      <c r="F148" s="163" t="s">
        <v>651</v>
      </c>
      <c r="G148" s="164" t="s">
        <v>319</v>
      </c>
      <c r="H148" s="165">
        <v>1</v>
      </c>
      <c r="I148" s="166"/>
      <c r="J148" s="167">
        <f t="shared" si="0"/>
        <v>0</v>
      </c>
      <c r="K148" s="168"/>
      <c r="L148" s="29"/>
      <c r="M148" s="169" t="s">
        <v>1</v>
      </c>
      <c r="N148" s="170" t="s">
        <v>37</v>
      </c>
      <c r="O148" s="57"/>
      <c r="P148" s="157">
        <f t="shared" si="1"/>
        <v>0</v>
      </c>
      <c r="Q148" s="157">
        <v>0</v>
      </c>
      <c r="R148" s="157">
        <f t="shared" si="2"/>
        <v>0</v>
      </c>
      <c r="S148" s="157">
        <v>0</v>
      </c>
      <c r="T148" s="158">
        <f t="shared" si="3"/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59" t="s">
        <v>84</v>
      </c>
      <c r="AT148" s="159" t="s">
        <v>122</v>
      </c>
      <c r="AU148" s="159" t="s">
        <v>78</v>
      </c>
      <c r="AY148" s="13" t="s">
        <v>111</v>
      </c>
      <c r="BE148" s="160">
        <f t="shared" si="4"/>
        <v>0</v>
      </c>
      <c r="BF148" s="160">
        <f t="shared" si="5"/>
        <v>0</v>
      </c>
      <c r="BG148" s="160">
        <f t="shared" si="6"/>
        <v>0</v>
      </c>
      <c r="BH148" s="160">
        <f t="shared" si="7"/>
        <v>0</v>
      </c>
      <c r="BI148" s="160">
        <f t="shared" si="8"/>
        <v>0</v>
      </c>
      <c r="BJ148" s="13" t="s">
        <v>78</v>
      </c>
      <c r="BK148" s="160">
        <f t="shared" si="9"/>
        <v>0</v>
      </c>
      <c r="BL148" s="13" t="s">
        <v>84</v>
      </c>
      <c r="BM148" s="159" t="s">
        <v>652</v>
      </c>
    </row>
    <row r="149" spans="1:65" s="1" customFormat="1" ht="16.5" customHeight="1">
      <c r="A149" s="28"/>
      <c r="B149" s="145"/>
      <c r="C149" s="161" t="s">
        <v>121</v>
      </c>
      <c r="D149" s="161" t="s">
        <v>122</v>
      </c>
      <c r="E149" s="162" t="s">
        <v>653</v>
      </c>
      <c r="F149" s="163" t="s">
        <v>654</v>
      </c>
      <c r="G149" s="164" t="s">
        <v>319</v>
      </c>
      <c r="H149" s="165">
        <v>1</v>
      </c>
      <c r="I149" s="166"/>
      <c r="J149" s="167">
        <f t="shared" si="0"/>
        <v>0</v>
      </c>
      <c r="K149" s="168"/>
      <c r="L149" s="29"/>
      <c r="M149" s="169" t="s">
        <v>1</v>
      </c>
      <c r="N149" s="170" t="s">
        <v>37</v>
      </c>
      <c r="O149" s="57"/>
      <c r="P149" s="157">
        <f t="shared" si="1"/>
        <v>0</v>
      </c>
      <c r="Q149" s="157">
        <v>0</v>
      </c>
      <c r="R149" s="157">
        <f t="shared" si="2"/>
        <v>0</v>
      </c>
      <c r="S149" s="157">
        <v>0</v>
      </c>
      <c r="T149" s="158">
        <f t="shared" si="3"/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59" t="s">
        <v>84</v>
      </c>
      <c r="AT149" s="159" t="s">
        <v>122</v>
      </c>
      <c r="AU149" s="159" t="s">
        <v>78</v>
      </c>
      <c r="AY149" s="13" t="s">
        <v>111</v>
      </c>
      <c r="BE149" s="160">
        <f t="shared" si="4"/>
        <v>0</v>
      </c>
      <c r="BF149" s="160">
        <f t="shared" si="5"/>
        <v>0</v>
      </c>
      <c r="BG149" s="160">
        <f t="shared" si="6"/>
        <v>0</v>
      </c>
      <c r="BH149" s="160">
        <f t="shared" si="7"/>
        <v>0</v>
      </c>
      <c r="BI149" s="160">
        <f t="shared" si="8"/>
        <v>0</v>
      </c>
      <c r="BJ149" s="13" t="s">
        <v>78</v>
      </c>
      <c r="BK149" s="160">
        <f t="shared" si="9"/>
        <v>0</v>
      </c>
      <c r="BL149" s="13" t="s">
        <v>84</v>
      </c>
      <c r="BM149" s="159" t="s">
        <v>655</v>
      </c>
    </row>
    <row r="150" spans="1:65" s="1" customFormat="1" ht="16.5" customHeight="1">
      <c r="A150" s="28"/>
      <c r="B150" s="145"/>
      <c r="C150" s="161" t="s">
        <v>447</v>
      </c>
      <c r="D150" s="161" t="s">
        <v>122</v>
      </c>
      <c r="E150" s="162" t="s">
        <v>656</v>
      </c>
      <c r="F150" s="163" t="s">
        <v>657</v>
      </c>
      <c r="G150" s="164" t="s">
        <v>319</v>
      </c>
      <c r="H150" s="165">
        <v>1</v>
      </c>
      <c r="I150" s="166"/>
      <c r="J150" s="167">
        <f t="shared" si="0"/>
        <v>0</v>
      </c>
      <c r="K150" s="168"/>
      <c r="L150" s="29"/>
      <c r="M150" s="169" t="s">
        <v>1</v>
      </c>
      <c r="N150" s="170" t="s">
        <v>37</v>
      </c>
      <c r="O150" s="57"/>
      <c r="P150" s="157">
        <f t="shared" si="1"/>
        <v>0</v>
      </c>
      <c r="Q150" s="157">
        <v>0</v>
      </c>
      <c r="R150" s="157">
        <f t="shared" si="2"/>
        <v>0</v>
      </c>
      <c r="S150" s="157">
        <v>0</v>
      </c>
      <c r="T150" s="158">
        <f t="shared" si="3"/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59" t="s">
        <v>84</v>
      </c>
      <c r="AT150" s="159" t="s">
        <v>122</v>
      </c>
      <c r="AU150" s="159" t="s">
        <v>78</v>
      </c>
      <c r="AY150" s="13" t="s">
        <v>111</v>
      </c>
      <c r="BE150" s="160">
        <f t="shared" si="4"/>
        <v>0</v>
      </c>
      <c r="BF150" s="160">
        <f t="shared" si="5"/>
        <v>0</v>
      </c>
      <c r="BG150" s="160">
        <f t="shared" si="6"/>
        <v>0</v>
      </c>
      <c r="BH150" s="160">
        <f t="shared" si="7"/>
        <v>0</v>
      </c>
      <c r="BI150" s="160">
        <f t="shared" si="8"/>
        <v>0</v>
      </c>
      <c r="BJ150" s="13" t="s">
        <v>78</v>
      </c>
      <c r="BK150" s="160">
        <f t="shared" si="9"/>
        <v>0</v>
      </c>
      <c r="BL150" s="13" t="s">
        <v>84</v>
      </c>
      <c r="BM150" s="159" t="s">
        <v>658</v>
      </c>
    </row>
    <row r="151" spans="1:65" s="1" customFormat="1" ht="16.5" customHeight="1">
      <c r="A151" s="28"/>
      <c r="B151" s="145"/>
      <c r="C151" s="161" t="s">
        <v>140</v>
      </c>
      <c r="D151" s="161" t="s">
        <v>122</v>
      </c>
      <c r="E151" s="162" t="s">
        <v>659</v>
      </c>
      <c r="F151" s="163" t="s">
        <v>660</v>
      </c>
      <c r="G151" s="164" t="s">
        <v>319</v>
      </c>
      <c r="H151" s="165">
        <v>1</v>
      </c>
      <c r="I151" s="166"/>
      <c r="J151" s="167">
        <f t="shared" si="0"/>
        <v>0</v>
      </c>
      <c r="K151" s="168"/>
      <c r="L151" s="29"/>
      <c r="M151" s="169" t="s">
        <v>1</v>
      </c>
      <c r="N151" s="170" t="s">
        <v>37</v>
      </c>
      <c r="O151" s="57"/>
      <c r="P151" s="157">
        <f t="shared" si="1"/>
        <v>0</v>
      </c>
      <c r="Q151" s="157">
        <v>0</v>
      </c>
      <c r="R151" s="157">
        <f t="shared" si="2"/>
        <v>0</v>
      </c>
      <c r="S151" s="157">
        <v>0</v>
      </c>
      <c r="T151" s="158">
        <f t="shared" si="3"/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59" t="s">
        <v>84</v>
      </c>
      <c r="AT151" s="159" t="s">
        <v>122</v>
      </c>
      <c r="AU151" s="159" t="s">
        <v>78</v>
      </c>
      <c r="AY151" s="13" t="s">
        <v>111</v>
      </c>
      <c r="BE151" s="160">
        <f t="shared" si="4"/>
        <v>0</v>
      </c>
      <c r="BF151" s="160">
        <f t="shared" si="5"/>
        <v>0</v>
      </c>
      <c r="BG151" s="160">
        <f t="shared" si="6"/>
        <v>0</v>
      </c>
      <c r="BH151" s="160">
        <f t="shared" si="7"/>
        <v>0</v>
      </c>
      <c r="BI151" s="160">
        <f t="shared" si="8"/>
        <v>0</v>
      </c>
      <c r="BJ151" s="13" t="s">
        <v>78</v>
      </c>
      <c r="BK151" s="160">
        <f t="shared" si="9"/>
        <v>0</v>
      </c>
      <c r="BL151" s="13" t="s">
        <v>84</v>
      </c>
      <c r="BM151" s="159" t="s">
        <v>661</v>
      </c>
    </row>
    <row r="152" spans="1:65" s="1" customFormat="1" ht="16.5" customHeight="1">
      <c r="A152" s="28"/>
      <c r="B152" s="145"/>
      <c r="C152" s="161" t="s">
        <v>148</v>
      </c>
      <c r="D152" s="161" t="s">
        <v>122</v>
      </c>
      <c r="E152" s="162" t="s">
        <v>662</v>
      </c>
      <c r="F152" s="163" t="s">
        <v>663</v>
      </c>
      <c r="G152" s="164" t="s">
        <v>319</v>
      </c>
      <c r="H152" s="165">
        <v>1</v>
      </c>
      <c r="I152" s="166"/>
      <c r="J152" s="167">
        <f t="shared" si="0"/>
        <v>0</v>
      </c>
      <c r="K152" s="168"/>
      <c r="L152" s="29"/>
      <c r="M152" s="169" t="s">
        <v>1</v>
      </c>
      <c r="N152" s="170" t="s">
        <v>37</v>
      </c>
      <c r="O152" s="57"/>
      <c r="P152" s="157">
        <f t="shared" si="1"/>
        <v>0</v>
      </c>
      <c r="Q152" s="157">
        <v>0</v>
      </c>
      <c r="R152" s="157">
        <f t="shared" si="2"/>
        <v>0</v>
      </c>
      <c r="S152" s="157">
        <v>0</v>
      </c>
      <c r="T152" s="158">
        <f t="shared" si="3"/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59" t="s">
        <v>84</v>
      </c>
      <c r="AT152" s="159" t="s">
        <v>122</v>
      </c>
      <c r="AU152" s="159" t="s">
        <v>78</v>
      </c>
      <c r="AY152" s="13" t="s">
        <v>111</v>
      </c>
      <c r="BE152" s="160">
        <f t="shared" si="4"/>
        <v>0</v>
      </c>
      <c r="BF152" s="160">
        <f t="shared" si="5"/>
        <v>0</v>
      </c>
      <c r="BG152" s="160">
        <f t="shared" si="6"/>
        <v>0</v>
      </c>
      <c r="BH152" s="160">
        <f t="shared" si="7"/>
        <v>0</v>
      </c>
      <c r="BI152" s="160">
        <f t="shared" si="8"/>
        <v>0</v>
      </c>
      <c r="BJ152" s="13" t="s">
        <v>78</v>
      </c>
      <c r="BK152" s="160">
        <f t="shared" si="9"/>
        <v>0</v>
      </c>
      <c r="BL152" s="13" t="s">
        <v>84</v>
      </c>
      <c r="BM152" s="159" t="s">
        <v>664</v>
      </c>
    </row>
    <row r="153" spans="1:65" s="1" customFormat="1" ht="16.5" customHeight="1">
      <c r="A153" s="28"/>
      <c r="B153" s="145"/>
      <c r="C153" s="161" t="s">
        <v>336</v>
      </c>
      <c r="D153" s="161" t="s">
        <v>122</v>
      </c>
      <c r="E153" s="162" t="s">
        <v>665</v>
      </c>
      <c r="F153" s="163" t="s">
        <v>666</v>
      </c>
      <c r="G153" s="164" t="s">
        <v>319</v>
      </c>
      <c r="H153" s="165">
        <v>1</v>
      </c>
      <c r="I153" s="166"/>
      <c r="J153" s="167">
        <f t="shared" si="0"/>
        <v>0</v>
      </c>
      <c r="K153" s="168"/>
      <c r="L153" s="29"/>
      <c r="M153" s="169" t="s">
        <v>1</v>
      </c>
      <c r="N153" s="170" t="s">
        <v>37</v>
      </c>
      <c r="O153" s="57"/>
      <c r="P153" s="157">
        <f t="shared" si="1"/>
        <v>0</v>
      </c>
      <c r="Q153" s="157">
        <v>0</v>
      </c>
      <c r="R153" s="157">
        <f t="shared" si="2"/>
        <v>0</v>
      </c>
      <c r="S153" s="157">
        <v>0</v>
      </c>
      <c r="T153" s="158">
        <f t="shared" si="3"/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59" t="s">
        <v>84</v>
      </c>
      <c r="AT153" s="159" t="s">
        <v>122</v>
      </c>
      <c r="AU153" s="159" t="s">
        <v>78</v>
      </c>
      <c r="AY153" s="13" t="s">
        <v>111</v>
      </c>
      <c r="BE153" s="160">
        <f t="shared" si="4"/>
        <v>0</v>
      </c>
      <c r="BF153" s="160">
        <f t="shared" si="5"/>
        <v>0</v>
      </c>
      <c r="BG153" s="160">
        <f t="shared" si="6"/>
        <v>0</v>
      </c>
      <c r="BH153" s="160">
        <f t="shared" si="7"/>
        <v>0</v>
      </c>
      <c r="BI153" s="160">
        <f t="shared" si="8"/>
        <v>0</v>
      </c>
      <c r="BJ153" s="13" t="s">
        <v>78</v>
      </c>
      <c r="BK153" s="160">
        <f t="shared" si="9"/>
        <v>0</v>
      </c>
      <c r="BL153" s="13" t="s">
        <v>84</v>
      </c>
      <c r="BM153" s="159" t="s">
        <v>667</v>
      </c>
    </row>
    <row r="154" spans="1:65" s="1" customFormat="1" ht="16.5" customHeight="1">
      <c r="A154" s="28"/>
      <c r="B154" s="145"/>
      <c r="C154" s="161" t="s">
        <v>340</v>
      </c>
      <c r="D154" s="161" t="s">
        <v>122</v>
      </c>
      <c r="E154" s="162" t="s">
        <v>668</v>
      </c>
      <c r="F154" s="163" t="s">
        <v>669</v>
      </c>
      <c r="G154" s="164" t="s">
        <v>319</v>
      </c>
      <c r="H154" s="165">
        <v>1</v>
      </c>
      <c r="I154" s="166"/>
      <c r="J154" s="167">
        <f t="shared" si="0"/>
        <v>0</v>
      </c>
      <c r="K154" s="168"/>
      <c r="L154" s="29"/>
      <c r="M154" s="169" t="s">
        <v>1</v>
      </c>
      <c r="N154" s="170" t="s">
        <v>37</v>
      </c>
      <c r="O154" s="57"/>
      <c r="P154" s="157">
        <f t="shared" si="1"/>
        <v>0</v>
      </c>
      <c r="Q154" s="157">
        <v>0</v>
      </c>
      <c r="R154" s="157">
        <f t="shared" si="2"/>
        <v>0</v>
      </c>
      <c r="S154" s="157">
        <v>0</v>
      </c>
      <c r="T154" s="158">
        <f t="shared" si="3"/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59" t="s">
        <v>84</v>
      </c>
      <c r="AT154" s="159" t="s">
        <v>122</v>
      </c>
      <c r="AU154" s="159" t="s">
        <v>78</v>
      </c>
      <c r="AY154" s="13" t="s">
        <v>111</v>
      </c>
      <c r="BE154" s="160">
        <f t="shared" si="4"/>
        <v>0</v>
      </c>
      <c r="BF154" s="160">
        <f t="shared" si="5"/>
        <v>0</v>
      </c>
      <c r="BG154" s="160">
        <f t="shared" si="6"/>
        <v>0</v>
      </c>
      <c r="BH154" s="160">
        <f t="shared" si="7"/>
        <v>0</v>
      </c>
      <c r="BI154" s="160">
        <f t="shared" si="8"/>
        <v>0</v>
      </c>
      <c r="BJ154" s="13" t="s">
        <v>78</v>
      </c>
      <c r="BK154" s="160">
        <f t="shared" si="9"/>
        <v>0</v>
      </c>
      <c r="BL154" s="13" t="s">
        <v>84</v>
      </c>
      <c r="BM154" s="159" t="s">
        <v>670</v>
      </c>
    </row>
    <row r="155" spans="1:65" s="1" customFormat="1" ht="24.2" customHeight="1">
      <c r="A155" s="28"/>
      <c r="B155" s="145"/>
      <c r="C155" s="161" t="s">
        <v>234</v>
      </c>
      <c r="D155" s="161" t="s">
        <v>122</v>
      </c>
      <c r="E155" s="162" t="s">
        <v>671</v>
      </c>
      <c r="F155" s="163" t="s">
        <v>672</v>
      </c>
      <c r="G155" s="164" t="s">
        <v>319</v>
      </c>
      <c r="H155" s="165">
        <v>9</v>
      </c>
      <c r="I155" s="166"/>
      <c r="J155" s="167">
        <f t="shared" si="0"/>
        <v>0</v>
      </c>
      <c r="K155" s="168"/>
      <c r="L155" s="29"/>
      <c r="M155" s="169" t="s">
        <v>1</v>
      </c>
      <c r="N155" s="170" t="s">
        <v>37</v>
      </c>
      <c r="O155" s="57"/>
      <c r="P155" s="157">
        <f t="shared" si="1"/>
        <v>0</v>
      </c>
      <c r="Q155" s="157">
        <v>0</v>
      </c>
      <c r="R155" s="157">
        <f t="shared" si="2"/>
        <v>0</v>
      </c>
      <c r="S155" s="157">
        <v>0</v>
      </c>
      <c r="T155" s="158">
        <f t="shared" si="3"/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59" t="s">
        <v>84</v>
      </c>
      <c r="AT155" s="159" t="s">
        <v>122</v>
      </c>
      <c r="AU155" s="159" t="s">
        <v>78</v>
      </c>
      <c r="AY155" s="13" t="s">
        <v>111</v>
      </c>
      <c r="BE155" s="160">
        <f t="shared" si="4"/>
        <v>0</v>
      </c>
      <c r="BF155" s="160">
        <f t="shared" si="5"/>
        <v>0</v>
      </c>
      <c r="BG155" s="160">
        <f t="shared" si="6"/>
        <v>0</v>
      </c>
      <c r="BH155" s="160">
        <f t="shared" si="7"/>
        <v>0</v>
      </c>
      <c r="BI155" s="160">
        <f t="shared" si="8"/>
        <v>0</v>
      </c>
      <c r="BJ155" s="13" t="s">
        <v>78</v>
      </c>
      <c r="BK155" s="160">
        <f t="shared" si="9"/>
        <v>0</v>
      </c>
      <c r="BL155" s="13" t="s">
        <v>84</v>
      </c>
      <c r="BM155" s="159" t="s">
        <v>673</v>
      </c>
    </row>
    <row r="156" spans="1:65" s="1" customFormat="1" ht="24.2" customHeight="1">
      <c r="A156" s="28"/>
      <c r="B156" s="145"/>
      <c r="C156" s="161" t="s">
        <v>238</v>
      </c>
      <c r="D156" s="161" t="s">
        <v>122</v>
      </c>
      <c r="E156" s="162" t="s">
        <v>674</v>
      </c>
      <c r="F156" s="163" t="s">
        <v>675</v>
      </c>
      <c r="G156" s="164" t="s">
        <v>319</v>
      </c>
      <c r="H156" s="165">
        <v>4</v>
      </c>
      <c r="I156" s="166"/>
      <c r="J156" s="167">
        <f t="shared" si="0"/>
        <v>0</v>
      </c>
      <c r="K156" s="168"/>
      <c r="L156" s="29"/>
      <c r="M156" s="169" t="s">
        <v>1</v>
      </c>
      <c r="N156" s="170" t="s">
        <v>37</v>
      </c>
      <c r="O156" s="57"/>
      <c r="P156" s="157">
        <f t="shared" si="1"/>
        <v>0</v>
      </c>
      <c r="Q156" s="157">
        <v>0</v>
      </c>
      <c r="R156" s="157">
        <f t="shared" si="2"/>
        <v>0</v>
      </c>
      <c r="S156" s="157">
        <v>0</v>
      </c>
      <c r="T156" s="158">
        <f t="shared" si="3"/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59" t="s">
        <v>84</v>
      </c>
      <c r="AT156" s="159" t="s">
        <v>122</v>
      </c>
      <c r="AU156" s="159" t="s">
        <v>78</v>
      </c>
      <c r="AY156" s="13" t="s">
        <v>111</v>
      </c>
      <c r="BE156" s="160">
        <f t="shared" si="4"/>
        <v>0</v>
      </c>
      <c r="BF156" s="160">
        <f t="shared" si="5"/>
        <v>0</v>
      </c>
      <c r="BG156" s="160">
        <f t="shared" si="6"/>
        <v>0</v>
      </c>
      <c r="BH156" s="160">
        <f t="shared" si="7"/>
        <v>0</v>
      </c>
      <c r="BI156" s="160">
        <f t="shared" si="8"/>
        <v>0</v>
      </c>
      <c r="BJ156" s="13" t="s">
        <v>78</v>
      </c>
      <c r="BK156" s="160">
        <f t="shared" si="9"/>
        <v>0</v>
      </c>
      <c r="BL156" s="13" t="s">
        <v>84</v>
      </c>
      <c r="BM156" s="159" t="s">
        <v>676</v>
      </c>
    </row>
    <row r="157" spans="1:65" s="1" customFormat="1" ht="24.2" customHeight="1">
      <c r="A157" s="28"/>
      <c r="B157" s="145"/>
      <c r="C157" s="161" t="s">
        <v>174</v>
      </c>
      <c r="D157" s="161" t="s">
        <v>122</v>
      </c>
      <c r="E157" s="162" t="s">
        <v>677</v>
      </c>
      <c r="F157" s="163" t="s">
        <v>678</v>
      </c>
      <c r="G157" s="164" t="s">
        <v>319</v>
      </c>
      <c r="H157" s="165">
        <v>18</v>
      </c>
      <c r="I157" s="166"/>
      <c r="J157" s="167">
        <f t="shared" si="0"/>
        <v>0</v>
      </c>
      <c r="K157" s="168"/>
      <c r="L157" s="29"/>
      <c r="M157" s="169" t="s">
        <v>1</v>
      </c>
      <c r="N157" s="170" t="s">
        <v>37</v>
      </c>
      <c r="O157" s="57"/>
      <c r="P157" s="157">
        <f t="shared" si="1"/>
        <v>0</v>
      </c>
      <c r="Q157" s="157">
        <v>0</v>
      </c>
      <c r="R157" s="157">
        <f t="shared" si="2"/>
        <v>0</v>
      </c>
      <c r="S157" s="157">
        <v>0</v>
      </c>
      <c r="T157" s="158">
        <f t="shared" si="3"/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59" t="s">
        <v>84</v>
      </c>
      <c r="AT157" s="159" t="s">
        <v>122</v>
      </c>
      <c r="AU157" s="159" t="s">
        <v>78</v>
      </c>
      <c r="AY157" s="13" t="s">
        <v>111</v>
      </c>
      <c r="BE157" s="160">
        <f t="shared" si="4"/>
        <v>0</v>
      </c>
      <c r="BF157" s="160">
        <f t="shared" si="5"/>
        <v>0</v>
      </c>
      <c r="BG157" s="160">
        <f t="shared" si="6"/>
        <v>0</v>
      </c>
      <c r="BH157" s="160">
        <f t="shared" si="7"/>
        <v>0</v>
      </c>
      <c r="BI157" s="160">
        <f t="shared" si="8"/>
        <v>0</v>
      </c>
      <c r="BJ157" s="13" t="s">
        <v>78</v>
      </c>
      <c r="BK157" s="160">
        <f t="shared" si="9"/>
        <v>0</v>
      </c>
      <c r="BL157" s="13" t="s">
        <v>84</v>
      </c>
      <c r="BM157" s="159" t="s">
        <v>679</v>
      </c>
    </row>
    <row r="158" spans="1:65" s="1" customFormat="1" ht="24.2" customHeight="1">
      <c r="A158" s="28"/>
      <c r="B158" s="145"/>
      <c r="C158" s="161" t="s">
        <v>222</v>
      </c>
      <c r="D158" s="161" t="s">
        <v>122</v>
      </c>
      <c r="E158" s="162" t="s">
        <v>680</v>
      </c>
      <c r="F158" s="163" t="s">
        <v>681</v>
      </c>
      <c r="G158" s="164" t="s">
        <v>319</v>
      </c>
      <c r="H158" s="165">
        <v>3</v>
      </c>
      <c r="I158" s="166"/>
      <c r="J158" s="167">
        <f t="shared" si="0"/>
        <v>0</v>
      </c>
      <c r="K158" s="168"/>
      <c r="L158" s="29"/>
      <c r="M158" s="169" t="s">
        <v>1</v>
      </c>
      <c r="N158" s="170" t="s">
        <v>37</v>
      </c>
      <c r="O158" s="57"/>
      <c r="P158" s="157">
        <f t="shared" si="1"/>
        <v>0</v>
      </c>
      <c r="Q158" s="157">
        <v>0</v>
      </c>
      <c r="R158" s="157">
        <f t="shared" si="2"/>
        <v>0</v>
      </c>
      <c r="S158" s="157">
        <v>0</v>
      </c>
      <c r="T158" s="158">
        <f t="shared" si="3"/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59" t="s">
        <v>84</v>
      </c>
      <c r="AT158" s="159" t="s">
        <v>122</v>
      </c>
      <c r="AU158" s="159" t="s">
        <v>78</v>
      </c>
      <c r="AY158" s="13" t="s">
        <v>111</v>
      </c>
      <c r="BE158" s="160">
        <f t="shared" si="4"/>
        <v>0</v>
      </c>
      <c r="BF158" s="160">
        <f t="shared" si="5"/>
        <v>0</v>
      </c>
      <c r="BG158" s="160">
        <f t="shared" si="6"/>
        <v>0</v>
      </c>
      <c r="BH158" s="160">
        <f t="shared" si="7"/>
        <v>0</v>
      </c>
      <c r="BI158" s="160">
        <f t="shared" si="8"/>
        <v>0</v>
      </c>
      <c r="BJ158" s="13" t="s">
        <v>78</v>
      </c>
      <c r="BK158" s="160">
        <f t="shared" si="9"/>
        <v>0</v>
      </c>
      <c r="BL158" s="13" t="s">
        <v>84</v>
      </c>
      <c r="BM158" s="159" t="s">
        <v>682</v>
      </c>
    </row>
    <row r="159" spans="1:65" s="1" customFormat="1" ht="16.5" customHeight="1">
      <c r="A159" s="28"/>
      <c r="B159" s="145"/>
      <c r="C159" s="161" t="s">
        <v>226</v>
      </c>
      <c r="D159" s="161" t="s">
        <v>122</v>
      </c>
      <c r="E159" s="162" t="s">
        <v>683</v>
      </c>
      <c r="F159" s="163" t="s">
        <v>684</v>
      </c>
      <c r="G159" s="164" t="s">
        <v>319</v>
      </c>
      <c r="H159" s="165">
        <v>4</v>
      </c>
      <c r="I159" s="166"/>
      <c r="J159" s="167">
        <f t="shared" si="0"/>
        <v>0</v>
      </c>
      <c r="K159" s="168"/>
      <c r="L159" s="29"/>
      <c r="M159" s="169" t="s">
        <v>1</v>
      </c>
      <c r="N159" s="170" t="s">
        <v>37</v>
      </c>
      <c r="O159" s="57"/>
      <c r="P159" s="157">
        <f t="shared" si="1"/>
        <v>0</v>
      </c>
      <c r="Q159" s="157">
        <v>0</v>
      </c>
      <c r="R159" s="157">
        <f t="shared" si="2"/>
        <v>0</v>
      </c>
      <c r="S159" s="157">
        <v>0</v>
      </c>
      <c r="T159" s="158">
        <f t="shared" si="3"/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59" t="s">
        <v>84</v>
      </c>
      <c r="AT159" s="159" t="s">
        <v>122</v>
      </c>
      <c r="AU159" s="159" t="s">
        <v>78</v>
      </c>
      <c r="AY159" s="13" t="s">
        <v>111</v>
      </c>
      <c r="BE159" s="160">
        <f t="shared" si="4"/>
        <v>0</v>
      </c>
      <c r="BF159" s="160">
        <f t="shared" si="5"/>
        <v>0</v>
      </c>
      <c r="BG159" s="160">
        <f t="shared" si="6"/>
        <v>0</v>
      </c>
      <c r="BH159" s="160">
        <f t="shared" si="7"/>
        <v>0</v>
      </c>
      <c r="BI159" s="160">
        <f t="shared" si="8"/>
        <v>0</v>
      </c>
      <c r="BJ159" s="13" t="s">
        <v>78</v>
      </c>
      <c r="BK159" s="160">
        <f t="shared" si="9"/>
        <v>0</v>
      </c>
      <c r="BL159" s="13" t="s">
        <v>84</v>
      </c>
      <c r="BM159" s="159" t="s">
        <v>685</v>
      </c>
    </row>
    <row r="160" spans="1:65" s="1" customFormat="1" ht="16.5" customHeight="1">
      <c r="A160" s="28"/>
      <c r="B160" s="145"/>
      <c r="C160" s="161" t="s">
        <v>230</v>
      </c>
      <c r="D160" s="161" t="s">
        <v>122</v>
      </c>
      <c r="E160" s="162" t="s">
        <v>686</v>
      </c>
      <c r="F160" s="163" t="s">
        <v>687</v>
      </c>
      <c r="G160" s="164" t="s">
        <v>319</v>
      </c>
      <c r="H160" s="165">
        <v>1</v>
      </c>
      <c r="I160" s="166"/>
      <c r="J160" s="167">
        <f t="shared" si="0"/>
        <v>0</v>
      </c>
      <c r="K160" s="168"/>
      <c r="L160" s="29"/>
      <c r="M160" s="169" t="s">
        <v>1</v>
      </c>
      <c r="N160" s="170" t="s">
        <v>37</v>
      </c>
      <c r="O160" s="57"/>
      <c r="P160" s="157">
        <f t="shared" si="1"/>
        <v>0</v>
      </c>
      <c r="Q160" s="157">
        <v>0</v>
      </c>
      <c r="R160" s="157">
        <f t="shared" si="2"/>
        <v>0</v>
      </c>
      <c r="S160" s="157">
        <v>0</v>
      </c>
      <c r="T160" s="158">
        <f t="shared" si="3"/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59" t="s">
        <v>84</v>
      </c>
      <c r="AT160" s="159" t="s">
        <v>122</v>
      </c>
      <c r="AU160" s="159" t="s">
        <v>78</v>
      </c>
      <c r="AY160" s="13" t="s">
        <v>111</v>
      </c>
      <c r="BE160" s="160">
        <f t="shared" si="4"/>
        <v>0</v>
      </c>
      <c r="BF160" s="160">
        <f t="shared" si="5"/>
        <v>0</v>
      </c>
      <c r="BG160" s="160">
        <f t="shared" si="6"/>
        <v>0</v>
      </c>
      <c r="BH160" s="160">
        <f t="shared" si="7"/>
        <v>0</v>
      </c>
      <c r="BI160" s="160">
        <f t="shared" si="8"/>
        <v>0</v>
      </c>
      <c r="BJ160" s="13" t="s">
        <v>78</v>
      </c>
      <c r="BK160" s="160">
        <f t="shared" si="9"/>
        <v>0</v>
      </c>
      <c r="BL160" s="13" t="s">
        <v>84</v>
      </c>
      <c r="BM160" s="159" t="s">
        <v>688</v>
      </c>
    </row>
    <row r="161" spans="1:65" s="1" customFormat="1" ht="16.5" customHeight="1">
      <c r="A161" s="28"/>
      <c r="B161" s="145"/>
      <c r="C161" s="161" t="s">
        <v>491</v>
      </c>
      <c r="D161" s="161" t="s">
        <v>122</v>
      </c>
      <c r="E161" s="162" t="s">
        <v>76</v>
      </c>
      <c r="F161" s="163" t="s">
        <v>689</v>
      </c>
      <c r="G161" s="164" t="s">
        <v>543</v>
      </c>
      <c r="H161" s="176"/>
      <c r="I161" s="166"/>
      <c r="J161" s="167">
        <f t="shared" si="0"/>
        <v>0</v>
      </c>
      <c r="K161" s="168"/>
      <c r="L161" s="29"/>
      <c r="M161" s="169" t="s">
        <v>1</v>
      </c>
      <c r="N161" s="170" t="s">
        <v>37</v>
      </c>
      <c r="O161" s="57"/>
      <c r="P161" s="157">
        <f t="shared" si="1"/>
        <v>0</v>
      </c>
      <c r="Q161" s="157">
        <v>0</v>
      </c>
      <c r="R161" s="157">
        <f t="shared" si="2"/>
        <v>0</v>
      </c>
      <c r="S161" s="157">
        <v>0</v>
      </c>
      <c r="T161" s="158">
        <f t="shared" si="3"/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59" t="s">
        <v>84</v>
      </c>
      <c r="AT161" s="159" t="s">
        <v>122</v>
      </c>
      <c r="AU161" s="159" t="s">
        <v>78</v>
      </c>
      <c r="AY161" s="13" t="s">
        <v>111</v>
      </c>
      <c r="BE161" s="160">
        <f t="shared" si="4"/>
        <v>0</v>
      </c>
      <c r="BF161" s="160">
        <f t="shared" si="5"/>
        <v>0</v>
      </c>
      <c r="BG161" s="160">
        <f t="shared" si="6"/>
        <v>0</v>
      </c>
      <c r="BH161" s="160">
        <f t="shared" si="7"/>
        <v>0</v>
      </c>
      <c r="BI161" s="160">
        <f t="shared" si="8"/>
        <v>0</v>
      </c>
      <c r="BJ161" s="13" t="s">
        <v>78</v>
      </c>
      <c r="BK161" s="160">
        <f t="shared" si="9"/>
        <v>0</v>
      </c>
      <c r="BL161" s="13" t="s">
        <v>84</v>
      </c>
      <c r="BM161" s="159" t="s">
        <v>690</v>
      </c>
    </row>
    <row r="162" spans="1:65" s="1" customFormat="1" ht="16.5" customHeight="1">
      <c r="A162" s="28"/>
      <c r="B162" s="145"/>
      <c r="C162" s="161" t="s">
        <v>487</v>
      </c>
      <c r="D162" s="161" t="s">
        <v>122</v>
      </c>
      <c r="E162" s="162" t="s">
        <v>78</v>
      </c>
      <c r="F162" s="163" t="s">
        <v>546</v>
      </c>
      <c r="G162" s="164" t="s">
        <v>543</v>
      </c>
      <c r="H162" s="176"/>
      <c r="I162" s="166"/>
      <c r="J162" s="167">
        <f t="shared" si="0"/>
        <v>0</v>
      </c>
      <c r="K162" s="168"/>
      <c r="L162" s="29"/>
      <c r="M162" s="169" t="s">
        <v>1</v>
      </c>
      <c r="N162" s="170" t="s">
        <v>37</v>
      </c>
      <c r="O162" s="57"/>
      <c r="P162" s="157">
        <f t="shared" si="1"/>
        <v>0</v>
      </c>
      <c r="Q162" s="157">
        <v>0</v>
      </c>
      <c r="R162" s="157">
        <f t="shared" si="2"/>
        <v>0</v>
      </c>
      <c r="S162" s="157">
        <v>0</v>
      </c>
      <c r="T162" s="158">
        <f t="shared" si="3"/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59" t="s">
        <v>84</v>
      </c>
      <c r="AT162" s="159" t="s">
        <v>122</v>
      </c>
      <c r="AU162" s="159" t="s">
        <v>78</v>
      </c>
      <c r="AY162" s="13" t="s">
        <v>111</v>
      </c>
      <c r="BE162" s="160">
        <f t="shared" si="4"/>
        <v>0</v>
      </c>
      <c r="BF162" s="160">
        <f t="shared" si="5"/>
        <v>0</v>
      </c>
      <c r="BG162" s="160">
        <f t="shared" si="6"/>
        <v>0</v>
      </c>
      <c r="BH162" s="160">
        <f t="shared" si="7"/>
        <v>0</v>
      </c>
      <c r="BI162" s="160">
        <f t="shared" si="8"/>
        <v>0</v>
      </c>
      <c r="BJ162" s="13" t="s">
        <v>78</v>
      </c>
      <c r="BK162" s="160">
        <f t="shared" si="9"/>
        <v>0</v>
      </c>
      <c r="BL162" s="13" t="s">
        <v>84</v>
      </c>
      <c r="BM162" s="159" t="s">
        <v>691</v>
      </c>
    </row>
    <row r="163" spans="1:65" s="1" customFormat="1" ht="16.5" customHeight="1">
      <c r="A163" s="28"/>
      <c r="B163" s="145"/>
      <c r="C163" s="161" t="s">
        <v>507</v>
      </c>
      <c r="D163" s="161" t="s">
        <v>122</v>
      </c>
      <c r="E163" s="162" t="s">
        <v>81</v>
      </c>
      <c r="F163" s="163" t="s">
        <v>549</v>
      </c>
      <c r="G163" s="164" t="s">
        <v>543</v>
      </c>
      <c r="H163" s="176"/>
      <c r="I163" s="166"/>
      <c r="J163" s="167">
        <f t="shared" si="0"/>
        <v>0</v>
      </c>
      <c r="K163" s="168"/>
      <c r="L163" s="29"/>
      <c r="M163" s="169" t="s">
        <v>1</v>
      </c>
      <c r="N163" s="170" t="s">
        <v>37</v>
      </c>
      <c r="O163" s="57"/>
      <c r="P163" s="157">
        <f t="shared" si="1"/>
        <v>0</v>
      </c>
      <c r="Q163" s="157">
        <v>0</v>
      </c>
      <c r="R163" s="157">
        <f t="shared" si="2"/>
        <v>0</v>
      </c>
      <c r="S163" s="157">
        <v>0</v>
      </c>
      <c r="T163" s="158">
        <f t="shared" si="3"/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59" t="s">
        <v>84</v>
      </c>
      <c r="AT163" s="159" t="s">
        <v>122</v>
      </c>
      <c r="AU163" s="159" t="s">
        <v>78</v>
      </c>
      <c r="AY163" s="13" t="s">
        <v>111</v>
      </c>
      <c r="BE163" s="160">
        <f t="shared" si="4"/>
        <v>0</v>
      </c>
      <c r="BF163" s="160">
        <f t="shared" si="5"/>
        <v>0</v>
      </c>
      <c r="BG163" s="160">
        <f t="shared" si="6"/>
        <v>0</v>
      </c>
      <c r="BH163" s="160">
        <f t="shared" si="7"/>
        <v>0</v>
      </c>
      <c r="BI163" s="160">
        <f t="shared" si="8"/>
        <v>0</v>
      </c>
      <c r="BJ163" s="13" t="s">
        <v>78</v>
      </c>
      <c r="BK163" s="160">
        <f t="shared" si="9"/>
        <v>0</v>
      </c>
      <c r="BL163" s="13" t="s">
        <v>84</v>
      </c>
      <c r="BM163" s="159" t="s">
        <v>692</v>
      </c>
    </row>
    <row r="164" spans="1:65" s="1" customFormat="1" ht="16.5" customHeight="1">
      <c r="A164" s="28"/>
      <c r="B164" s="145"/>
      <c r="C164" s="161" t="s">
        <v>276</v>
      </c>
      <c r="D164" s="161" t="s">
        <v>122</v>
      </c>
      <c r="E164" s="162" t="s">
        <v>84</v>
      </c>
      <c r="F164" s="163" t="s">
        <v>552</v>
      </c>
      <c r="G164" s="164" t="s">
        <v>543</v>
      </c>
      <c r="H164" s="176"/>
      <c r="I164" s="166"/>
      <c r="J164" s="167">
        <f t="shared" si="0"/>
        <v>0</v>
      </c>
      <c r="K164" s="168"/>
      <c r="L164" s="29"/>
      <c r="M164" s="169" t="s">
        <v>1</v>
      </c>
      <c r="N164" s="170" t="s">
        <v>37</v>
      </c>
      <c r="O164" s="57"/>
      <c r="P164" s="157">
        <f t="shared" si="1"/>
        <v>0</v>
      </c>
      <c r="Q164" s="157">
        <v>0</v>
      </c>
      <c r="R164" s="157">
        <f t="shared" si="2"/>
        <v>0</v>
      </c>
      <c r="S164" s="157">
        <v>0</v>
      </c>
      <c r="T164" s="158">
        <f t="shared" si="3"/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59" t="s">
        <v>84</v>
      </c>
      <c r="AT164" s="159" t="s">
        <v>122</v>
      </c>
      <c r="AU164" s="159" t="s">
        <v>78</v>
      </c>
      <c r="AY164" s="13" t="s">
        <v>111</v>
      </c>
      <c r="BE164" s="160">
        <f t="shared" si="4"/>
        <v>0</v>
      </c>
      <c r="BF164" s="160">
        <f t="shared" si="5"/>
        <v>0</v>
      </c>
      <c r="BG164" s="160">
        <f t="shared" si="6"/>
        <v>0</v>
      </c>
      <c r="BH164" s="160">
        <f t="shared" si="7"/>
        <v>0</v>
      </c>
      <c r="BI164" s="160">
        <f t="shared" si="8"/>
        <v>0</v>
      </c>
      <c r="BJ164" s="13" t="s">
        <v>78</v>
      </c>
      <c r="BK164" s="160">
        <f t="shared" si="9"/>
        <v>0</v>
      </c>
      <c r="BL164" s="13" t="s">
        <v>84</v>
      </c>
      <c r="BM164" s="159" t="s">
        <v>693</v>
      </c>
    </row>
    <row r="165" spans="1:65" s="1" customFormat="1" ht="16.5" customHeight="1">
      <c r="A165" s="28"/>
      <c r="B165" s="145"/>
      <c r="C165" s="161" t="s">
        <v>280</v>
      </c>
      <c r="D165" s="161" t="s">
        <v>122</v>
      </c>
      <c r="E165" s="162" t="s">
        <v>204</v>
      </c>
      <c r="F165" s="163" t="s">
        <v>558</v>
      </c>
      <c r="G165" s="164" t="s">
        <v>543</v>
      </c>
      <c r="H165" s="176"/>
      <c r="I165" s="166"/>
      <c r="J165" s="167">
        <f t="shared" si="0"/>
        <v>0</v>
      </c>
      <c r="K165" s="168"/>
      <c r="L165" s="29"/>
      <c r="M165" s="177" t="s">
        <v>1</v>
      </c>
      <c r="N165" s="178" t="s">
        <v>37</v>
      </c>
      <c r="O165" s="173"/>
      <c r="P165" s="174">
        <f t="shared" si="1"/>
        <v>0</v>
      </c>
      <c r="Q165" s="174">
        <v>0</v>
      </c>
      <c r="R165" s="174">
        <f t="shared" si="2"/>
        <v>0</v>
      </c>
      <c r="S165" s="174">
        <v>0</v>
      </c>
      <c r="T165" s="175">
        <f t="shared" si="3"/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59" t="s">
        <v>84</v>
      </c>
      <c r="AT165" s="159" t="s">
        <v>122</v>
      </c>
      <c r="AU165" s="159" t="s">
        <v>78</v>
      </c>
      <c r="AY165" s="13" t="s">
        <v>111</v>
      </c>
      <c r="BE165" s="160">
        <f t="shared" si="4"/>
        <v>0</v>
      </c>
      <c r="BF165" s="160">
        <f t="shared" si="5"/>
        <v>0</v>
      </c>
      <c r="BG165" s="160">
        <f t="shared" si="6"/>
        <v>0</v>
      </c>
      <c r="BH165" s="160">
        <f t="shared" si="7"/>
        <v>0</v>
      </c>
      <c r="BI165" s="160">
        <f t="shared" si="8"/>
        <v>0</v>
      </c>
      <c r="BJ165" s="13" t="s">
        <v>78</v>
      </c>
      <c r="BK165" s="160">
        <f t="shared" si="9"/>
        <v>0</v>
      </c>
      <c r="BL165" s="13" t="s">
        <v>84</v>
      </c>
      <c r="BM165" s="159" t="s">
        <v>694</v>
      </c>
    </row>
    <row r="166" spans="1:65" s="1" customFormat="1" ht="6.95" customHeight="1">
      <c r="A166" s="28"/>
      <c r="B166" s="46"/>
      <c r="C166" s="47"/>
      <c r="D166" s="47"/>
      <c r="E166" s="47"/>
      <c r="F166" s="47"/>
      <c r="G166" s="47"/>
      <c r="H166" s="47"/>
      <c r="I166" s="47"/>
      <c r="J166" s="47"/>
      <c r="K166" s="47"/>
      <c r="L166" s="29"/>
      <c r="M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</row>
  </sheetData>
  <autoFilter ref="C117:K16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8"/>
  <sheetViews>
    <sheetView showGridLines="0" tabSelected="1" topLeftCell="A86" workbookViewId="0">
      <selection activeCell="J12" sqref="J1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>
      <c r="L2" s="179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3" t="s">
        <v>86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1:46" ht="24.95" customHeight="1">
      <c r="B4" s="16"/>
      <c r="D4" s="17" t="s">
        <v>87</v>
      </c>
      <c r="L4" s="16"/>
      <c r="M4" s="91" t="s">
        <v>9</v>
      </c>
      <c r="AT4" s="13" t="s">
        <v>3</v>
      </c>
    </row>
    <row r="5" spans="1:46" ht="6.95" customHeight="1">
      <c r="B5" s="16"/>
      <c r="L5" s="16"/>
    </row>
    <row r="6" spans="1:46" ht="12" customHeight="1">
      <c r="B6" s="16"/>
      <c r="D6" s="23" t="s">
        <v>15</v>
      </c>
      <c r="L6" s="16"/>
    </row>
    <row r="7" spans="1:46" ht="16.5" customHeight="1">
      <c r="B7" s="16"/>
      <c r="E7" s="223" t="str">
        <f>'Rekapitulácia stavby'!K6</f>
        <v>MsÚ Pezinok - Klientské centrum -  stavebné práce</v>
      </c>
      <c r="F7" s="224"/>
      <c r="G7" s="224"/>
      <c r="H7" s="224"/>
      <c r="L7" s="16"/>
    </row>
    <row r="8" spans="1:46" s="1" customFormat="1" ht="12" customHeight="1">
      <c r="A8" s="28"/>
      <c r="B8" s="29"/>
      <c r="C8" s="28"/>
      <c r="D8" s="23" t="s">
        <v>303</v>
      </c>
      <c r="E8" s="28"/>
      <c r="F8" s="28"/>
      <c r="G8" s="28"/>
      <c r="H8" s="28"/>
      <c r="I8" s="28"/>
      <c r="J8" s="28"/>
      <c r="K8" s="28"/>
      <c r="L8" s="41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1" customFormat="1" ht="16.5" customHeight="1">
      <c r="A9" s="28"/>
      <c r="B9" s="29"/>
      <c r="C9" s="28"/>
      <c r="D9" s="28"/>
      <c r="E9" s="204" t="s">
        <v>695</v>
      </c>
      <c r="F9" s="221"/>
      <c r="G9" s="221"/>
      <c r="H9" s="221"/>
      <c r="I9" s="28"/>
      <c r="J9" s="28"/>
      <c r="K9" s="28"/>
      <c r="L9" s="41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1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1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1" customFormat="1" ht="12" customHeight="1">
      <c r="A11" s="28"/>
      <c r="B11" s="29"/>
      <c r="C11" s="28"/>
      <c r="D11" s="23" t="s">
        <v>17</v>
      </c>
      <c r="E11" s="28"/>
      <c r="F11" s="21" t="s">
        <v>1</v>
      </c>
      <c r="G11" s="28"/>
      <c r="H11" s="28"/>
      <c r="I11" s="23" t="s">
        <v>18</v>
      </c>
      <c r="J11" s="21" t="s">
        <v>1</v>
      </c>
      <c r="K11" s="28"/>
      <c r="L11" s="41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1" customFormat="1" ht="12" customHeight="1">
      <c r="A12" s="28"/>
      <c r="B12" s="29"/>
      <c r="C12" s="28"/>
      <c r="D12" s="23" t="s">
        <v>19</v>
      </c>
      <c r="E12" s="28"/>
      <c r="F12" s="21" t="s">
        <v>20</v>
      </c>
      <c r="G12" s="28"/>
      <c r="H12" s="28"/>
      <c r="I12" s="23" t="s">
        <v>21</v>
      </c>
      <c r="J12" s="54"/>
      <c r="K12" s="28"/>
      <c r="L12" s="41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1" customFormat="1" ht="10.9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1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1" customFormat="1" ht="12" customHeight="1">
      <c r="A14" s="28"/>
      <c r="B14" s="29"/>
      <c r="C14" s="28"/>
      <c r="D14" s="23" t="s">
        <v>22</v>
      </c>
      <c r="E14" s="28"/>
      <c r="F14" s="28"/>
      <c r="G14" s="28"/>
      <c r="H14" s="28"/>
      <c r="I14" s="23" t="s">
        <v>23</v>
      </c>
      <c r="J14" s="21" t="str">
        <f>IF('Rekapitulácia stavby'!AN10="","",'Rekapitulácia stavby'!AN10)</f>
        <v/>
      </c>
      <c r="K14" s="28"/>
      <c r="L14" s="41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1" customFormat="1" ht="18" customHeight="1">
      <c r="A15" s="28"/>
      <c r="B15" s="29"/>
      <c r="C15" s="28"/>
      <c r="D15" s="28"/>
      <c r="E15" s="21" t="str">
        <f>IF('Rekapitulácia stavby'!E11="","",'Rekapitulácia stavby'!E11)</f>
        <v xml:space="preserve"> </v>
      </c>
      <c r="F15" s="28"/>
      <c r="G15" s="28"/>
      <c r="H15" s="28"/>
      <c r="I15" s="23" t="s">
        <v>24</v>
      </c>
      <c r="J15" s="21" t="str">
        <f>IF('Rekapitulácia stavby'!AN11="","",'Rekapitulácia stavby'!AN11)</f>
        <v/>
      </c>
      <c r="K15" s="28"/>
      <c r="L15" s="41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1" customFormat="1" ht="6.95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1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1" customFormat="1" ht="12" customHeight="1">
      <c r="A17" s="28"/>
      <c r="B17" s="29"/>
      <c r="C17" s="28"/>
      <c r="D17" s="23" t="s">
        <v>25</v>
      </c>
      <c r="E17" s="28"/>
      <c r="F17" s="28"/>
      <c r="G17" s="28"/>
      <c r="H17" s="28"/>
      <c r="I17" s="23" t="s">
        <v>23</v>
      </c>
      <c r="J17" s="24" t="str">
        <f>'Rekapitulácia stavby'!AN13</f>
        <v>Vyplň údaj</v>
      </c>
      <c r="K17" s="28"/>
      <c r="L17" s="41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1" customFormat="1" ht="18" customHeight="1">
      <c r="A18" s="28"/>
      <c r="B18" s="29"/>
      <c r="C18" s="28"/>
      <c r="D18" s="28"/>
      <c r="E18" s="222" t="str">
        <f>'Rekapitulácia stavby'!E14</f>
        <v>Vyplň údaj</v>
      </c>
      <c r="F18" s="194"/>
      <c r="G18" s="194"/>
      <c r="H18" s="194"/>
      <c r="I18" s="23" t="s">
        <v>24</v>
      </c>
      <c r="J18" s="24" t="str">
        <f>'Rekapitulácia stavby'!AN14</f>
        <v>Vyplň údaj</v>
      </c>
      <c r="K18" s="28"/>
      <c r="L18" s="41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1" customFormat="1" ht="6.95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1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1" customFormat="1" ht="12" customHeight="1">
      <c r="A20" s="28"/>
      <c r="B20" s="29"/>
      <c r="C20" s="28"/>
      <c r="D20" s="23" t="s">
        <v>27</v>
      </c>
      <c r="E20" s="28"/>
      <c r="F20" s="28"/>
      <c r="G20" s="28"/>
      <c r="H20" s="28"/>
      <c r="I20" s="23" t="s">
        <v>23</v>
      </c>
      <c r="J20" s="21" t="str">
        <f>IF('Rekapitulácia stavby'!AN16="","",'Rekapitulácia stavby'!AN16)</f>
        <v/>
      </c>
      <c r="K20" s="28"/>
      <c r="L20" s="41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1" customFormat="1" ht="18" customHeight="1">
      <c r="A21" s="28"/>
      <c r="B21" s="29"/>
      <c r="C21" s="28"/>
      <c r="D21" s="28"/>
      <c r="E21" s="21" t="str">
        <f>IF('Rekapitulácia stavby'!E17="","",'Rekapitulácia stavby'!E17)</f>
        <v xml:space="preserve"> </v>
      </c>
      <c r="F21" s="28"/>
      <c r="G21" s="28"/>
      <c r="H21" s="28"/>
      <c r="I21" s="23" t="s">
        <v>24</v>
      </c>
      <c r="J21" s="21" t="str">
        <f>IF('Rekapitulácia stavby'!AN17="","",'Rekapitulácia stavby'!AN17)</f>
        <v/>
      </c>
      <c r="K21" s="28"/>
      <c r="L21" s="41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1" customFormat="1" ht="6.95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1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1" customFormat="1" ht="12" customHeight="1">
      <c r="A23" s="28"/>
      <c r="B23" s="29"/>
      <c r="C23" s="28"/>
      <c r="D23" s="23" t="s">
        <v>29</v>
      </c>
      <c r="E23" s="28"/>
      <c r="F23" s="28"/>
      <c r="G23" s="28"/>
      <c r="H23" s="28"/>
      <c r="I23" s="23" t="s">
        <v>23</v>
      </c>
      <c r="J23" s="21" t="str">
        <f>IF('Rekapitulácia stavby'!AN19="","",'Rekapitulácia stavby'!AN19)</f>
        <v/>
      </c>
      <c r="K23" s="28"/>
      <c r="L23" s="41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1" customFormat="1" ht="18" customHeight="1">
      <c r="A24" s="28"/>
      <c r="B24" s="29"/>
      <c r="C24" s="28"/>
      <c r="D24" s="28"/>
      <c r="E24" s="21" t="str">
        <f>IF('Rekapitulácia stavby'!E20="","",'Rekapitulácia stavby'!E20)</f>
        <v xml:space="preserve"> </v>
      </c>
      <c r="F24" s="28"/>
      <c r="G24" s="28"/>
      <c r="H24" s="28"/>
      <c r="I24" s="23" t="s">
        <v>24</v>
      </c>
      <c r="J24" s="21" t="str">
        <f>IF('Rekapitulácia stavby'!AN20="","",'Rekapitulácia stavby'!AN20)</f>
        <v/>
      </c>
      <c r="K24" s="28"/>
      <c r="L24" s="41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1" customFormat="1" ht="6.95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1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1" customFormat="1" ht="12" customHeight="1">
      <c r="A26" s="28"/>
      <c r="B26" s="29"/>
      <c r="C26" s="28"/>
      <c r="D26" s="23" t="s">
        <v>30</v>
      </c>
      <c r="E26" s="28"/>
      <c r="F26" s="28"/>
      <c r="G26" s="28"/>
      <c r="H26" s="28"/>
      <c r="I26" s="28"/>
      <c r="J26" s="28"/>
      <c r="K26" s="28"/>
      <c r="L26" s="41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7" customFormat="1" ht="16.5" customHeight="1">
      <c r="A27" s="92"/>
      <c r="B27" s="93"/>
      <c r="C27" s="92"/>
      <c r="D27" s="92"/>
      <c r="E27" s="198" t="s">
        <v>1</v>
      </c>
      <c r="F27" s="198"/>
      <c r="G27" s="198"/>
      <c r="H27" s="198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1" customFormat="1" ht="6.95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1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1" customFormat="1" ht="6.95" customHeight="1">
      <c r="A29" s="28"/>
      <c r="B29" s="29"/>
      <c r="C29" s="28"/>
      <c r="D29" s="65"/>
      <c r="E29" s="65"/>
      <c r="F29" s="65"/>
      <c r="G29" s="65"/>
      <c r="H29" s="65"/>
      <c r="I29" s="65"/>
      <c r="J29" s="65"/>
      <c r="K29" s="65"/>
      <c r="L29" s="41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1" customFormat="1" ht="25.35" customHeight="1">
      <c r="A30" s="28"/>
      <c r="B30" s="29"/>
      <c r="C30" s="28"/>
      <c r="D30" s="95" t="s">
        <v>31</v>
      </c>
      <c r="E30" s="28"/>
      <c r="F30" s="28"/>
      <c r="G30" s="28"/>
      <c r="H30" s="28"/>
      <c r="I30" s="28"/>
      <c r="J30" s="70">
        <f>ROUND(J118, 2)</f>
        <v>0</v>
      </c>
      <c r="K30" s="28"/>
      <c r="L30" s="41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1" customFormat="1" ht="6.95" customHeight="1">
      <c r="A31" s="28"/>
      <c r="B31" s="29"/>
      <c r="C31" s="28"/>
      <c r="D31" s="65"/>
      <c r="E31" s="65"/>
      <c r="F31" s="65"/>
      <c r="G31" s="65"/>
      <c r="H31" s="65"/>
      <c r="I31" s="65"/>
      <c r="J31" s="65"/>
      <c r="K31" s="65"/>
      <c r="L31" s="41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1" customFormat="1" ht="14.45" customHeight="1">
      <c r="A32" s="28"/>
      <c r="B32" s="29"/>
      <c r="C32" s="28"/>
      <c r="D32" s="28"/>
      <c r="E32" s="28"/>
      <c r="F32" s="32" t="s">
        <v>33</v>
      </c>
      <c r="G32" s="28"/>
      <c r="H32" s="28"/>
      <c r="I32" s="32" t="s">
        <v>32</v>
      </c>
      <c r="J32" s="32" t="s">
        <v>34</v>
      </c>
      <c r="K32" s="28"/>
      <c r="L32" s="41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1" customFormat="1" ht="14.45" customHeight="1">
      <c r="A33" s="28"/>
      <c r="B33" s="29"/>
      <c r="C33" s="28"/>
      <c r="D33" s="96" t="s">
        <v>35</v>
      </c>
      <c r="E33" s="34" t="s">
        <v>36</v>
      </c>
      <c r="F33" s="97">
        <f>ROUND((SUM(BE118:BE137)),  2)</f>
        <v>0</v>
      </c>
      <c r="G33" s="98"/>
      <c r="H33" s="98"/>
      <c r="I33" s="99">
        <v>0.2</v>
      </c>
      <c r="J33" s="97">
        <f>ROUND(((SUM(BE118:BE137))*I33),  2)</f>
        <v>0</v>
      </c>
      <c r="K33" s="28"/>
      <c r="L33" s="41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1" customFormat="1" ht="14.45" customHeight="1">
      <c r="A34" s="28"/>
      <c r="B34" s="29"/>
      <c r="C34" s="28"/>
      <c r="D34" s="28"/>
      <c r="E34" s="34" t="s">
        <v>37</v>
      </c>
      <c r="F34" s="97">
        <f>ROUND((SUM(BF118:BF137)),  2)</f>
        <v>0</v>
      </c>
      <c r="G34" s="98"/>
      <c r="H34" s="98"/>
      <c r="I34" s="99">
        <v>0.2</v>
      </c>
      <c r="J34" s="97">
        <f>ROUND(((SUM(BF118:BF137))*I34),  2)</f>
        <v>0</v>
      </c>
      <c r="K34" s="28"/>
      <c r="L34" s="41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1" customFormat="1" ht="14.45" hidden="1" customHeight="1">
      <c r="A35" s="28"/>
      <c r="B35" s="29"/>
      <c r="C35" s="28"/>
      <c r="D35" s="28"/>
      <c r="E35" s="23" t="s">
        <v>38</v>
      </c>
      <c r="F35" s="100">
        <f>ROUND((SUM(BG118:BG137)),  2)</f>
        <v>0</v>
      </c>
      <c r="G35" s="28"/>
      <c r="H35" s="28"/>
      <c r="I35" s="101">
        <v>0.2</v>
      </c>
      <c r="J35" s="100">
        <f>0</f>
        <v>0</v>
      </c>
      <c r="K35" s="28"/>
      <c r="L35" s="41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1" customFormat="1" ht="14.45" hidden="1" customHeight="1">
      <c r="A36" s="28"/>
      <c r="B36" s="29"/>
      <c r="C36" s="28"/>
      <c r="D36" s="28"/>
      <c r="E36" s="23" t="s">
        <v>39</v>
      </c>
      <c r="F36" s="100">
        <f>ROUND((SUM(BH118:BH137)),  2)</f>
        <v>0</v>
      </c>
      <c r="G36" s="28"/>
      <c r="H36" s="28"/>
      <c r="I36" s="101">
        <v>0.2</v>
      </c>
      <c r="J36" s="100">
        <f>0</f>
        <v>0</v>
      </c>
      <c r="K36" s="28"/>
      <c r="L36" s="41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1" customFormat="1" ht="14.45" hidden="1" customHeight="1">
      <c r="A37" s="28"/>
      <c r="B37" s="29"/>
      <c r="C37" s="28"/>
      <c r="D37" s="28"/>
      <c r="E37" s="34" t="s">
        <v>40</v>
      </c>
      <c r="F37" s="97">
        <f>ROUND((SUM(BI118:BI137)),  2)</f>
        <v>0</v>
      </c>
      <c r="G37" s="98"/>
      <c r="H37" s="98"/>
      <c r="I37" s="99">
        <v>0</v>
      </c>
      <c r="J37" s="97">
        <f>0</f>
        <v>0</v>
      </c>
      <c r="K37" s="28"/>
      <c r="L37" s="41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1" customFormat="1" ht="6.95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1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1" customFormat="1" ht="25.35" customHeight="1">
      <c r="A39" s="28"/>
      <c r="B39" s="29"/>
      <c r="C39" s="102"/>
      <c r="D39" s="103" t="s">
        <v>41</v>
      </c>
      <c r="E39" s="59"/>
      <c r="F39" s="59"/>
      <c r="G39" s="104" t="s">
        <v>42</v>
      </c>
      <c r="H39" s="105" t="s">
        <v>43</v>
      </c>
      <c r="I39" s="59"/>
      <c r="J39" s="106">
        <f>SUM(J30:J37)</f>
        <v>0</v>
      </c>
      <c r="K39" s="107"/>
      <c r="L39" s="41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1" customFormat="1" ht="14.45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1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ht="14.45" customHeight="1">
      <c r="B41" s="16"/>
      <c r="L41" s="16"/>
    </row>
    <row r="42" spans="1:31" ht="14.45" customHeight="1">
      <c r="B42" s="16"/>
      <c r="L42" s="16"/>
    </row>
    <row r="43" spans="1:31" ht="14.45" customHeight="1">
      <c r="B43" s="16"/>
      <c r="L43" s="16"/>
    </row>
    <row r="44" spans="1:31" ht="14.45" customHeight="1">
      <c r="B44" s="16"/>
      <c r="L44" s="16"/>
    </row>
    <row r="45" spans="1:31" ht="14.45" customHeight="1">
      <c r="B45" s="16"/>
      <c r="L45" s="16"/>
    </row>
    <row r="46" spans="1:31" ht="14.45" customHeight="1">
      <c r="B46" s="16"/>
      <c r="L46" s="16"/>
    </row>
    <row r="47" spans="1:31" ht="14.45" customHeight="1">
      <c r="B47" s="16"/>
      <c r="L47" s="16"/>
    </row>
    <row r="48" spans="1:31" ht="14.45" customHeight="1">
      <c r="B48" s="16"/>
      <c r="L48" s="16"/>
    </row>
    <row r="49" spans="1:31" ht="14.45" customHeight="1">
      <c r="B49" s="16"/>
      <c r="L49" s="16"/>
    </row>
    <row r="50" spans="1:31" s="1" customFormat="1" ht="14.45" customHeight="1">
      <c r="B50" s="41"/>
      <c r="D50" s="42" t="s">
        <v>44</v>
      </c>
      <c r="E50" s="43"/>
      <c r="F50" s="43"/>
      <c r="G50" s="42" t="s">
        <v>45</v>
      </c>
      <c r="H50" s="43"/>
      <c r="I50" s="43"/>
      <c r="J50" s="43"/>
      <c r="K50" s="43"/>
      <c r="L50" s="41"/>
    </row>
    <row r="51" spans="1:31">
      <c r="B51" s="16"/>
      <c r="L51" s="16"/>
    </row>
    <row r="52" spans="1:31">
      <c r="B52" s="16"/>
      <c r="L52" s="16"/>
    </row>
    <row r="53" spans="1:31">
      <c r="B53" s="16"/>
      <c r="L53" s="16"/>
    </row>
    <row r="54" spans="1:31">
      <c r="B54" s="16"/>
      <c r="L54" s="16"/>
    </row>
    <row r="55" spans="1:31">
      <c r="B55" s="16"/>
      <c r="L55" s="16"/>
    </row>
    <row r="56" spans="1:31">
      <c r="B56" s="16"/>
      <c r="L56" s="16"/>
    </row>
    <row r="57" spans="1:31">
      <c r="B57" s="16"/>
      <c r="L57" s="16"/>
    </row>
    <row r="58" spans="1:31">
      <c r="B58" s="16"/>
      <c r="L58" s="16"/>
    </row>
    <row r="59" spans="1:31">
      <c r="B59" s="16"/>
      <c r="L59" s="16"/>
    </row>
    <row r="60" spans="1:31">
      <c r="B60" s="16"/>
      <c r="L60" s="16"/>
    </row>
    <row r="61" spans="1:31" s="1" customFormat="1" ht="12.75">
      <c r="A61" s="28"/>
      <c r="B61" s="29"/>
      <c r="C61" s="28"/>
      <c r="D61" s="44" t="s">
        <v>46</v>
      </c>
      <c r="E61" s="31"/>
      <c r="F61" s="108" t="s">
        <v>47</v>
      </c>
      <c r="G61" s="44" t="s">
        <v>46</v>
      </c>
      <c r="H61" s="31"/>
      <c r="I61" s="31"/>
      <c r="J61" s="109" t="s">
        <v>47</v>
      </c>
      <c r="K61" s="31"/>
      <c r="L61" s="41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6"/>
      <c r="L62" s="16"/>
    </row>
    <row r="63" spans="1:31">
      <c r="B63" s="16"/>
      <c r="L63" s="16"/>
    </row>
    <row r="64" spans="1:31">
      <c r="B64" s="16"/>
      <c r="L64" s="16"/>
    </row>
    <row r="65" spans="1:31" s="1" customFormat="1" ht="12.75">
      <c r="A65" s="28"/>
      <c r="B65" s="29"/>
      <c r="C65" s="28"/>
      <c r="D65" s="42" t="s">
        <v>48</v>
      </c>
      <c r="E65" s="45"/>
      <c r="F65" s="45"/>
      <c r="G65" s="42" t="s">
        <v>49</v>
      </c>
      <c r="H65" s="45"/>
      <c r="I65" s="45"/>
      <c r="J65" s="45"/>
      <c r="K65" s="45"/>
      <c r="L65" s="41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6"/>
      <c r="L66" s="16"/>
    </row>
    <row r="67" spans="1:31">
      <c r="B67" s="16"/>
      <c r="L67" s="16"/>
    </row>
    <row r="68" spans="1:31">
      <c r="B68" s="16"/>
      <c r="L68" s="16"/>
    </row>
    <row r="69" spans="1:31">
      <c r="B69" s="16"/>
      <c r="L69" s="16"/>
    </row>
    <row r="70" spans="1:31">
      <c r="B70" s="16"/>
      <c r="L70" s="16"/>
    </row>
    <row r="71" spans="1:31">
      <c r="B71" s="16"/>
      <c r="L71" s="16"/>
    </row>
    <row r="72" spans="1:31">
      <c r="B72" s="16"/>
      <c r="L72" s="16"/>
    </row>
    <row r="73" spans="1:31">
      <c r="B73" s="16"/>
      <c r="L73" s="16"/>
    </row>
    <row r="74" spans="1:31">
      <c r="B74" s="16"/>
      <c r="L74" s="16"/>
    </row>
    <row r="75" spans="1:31">
      <c r="B75" s="16"/>
      <c r="L75" s="16"/>
    </row>
    <row r="76" spans="1:31" s="1" customFormat="1" ht="12.75">
      <c r="A76" s="28"/>
      <c r="B76" s="29"/>
      <c r="C76" s="28"/>
      <c r="D76" s="44" t="s">
        <v>46</v>
      </c>
      <c r="E76" s="31"/>
      <c r="F76" s="108" t="s">
        <v>47</v>
      </c>
      <c r="G76" s="44" t="s">
        <v>46</v>
      </c>
      <c r="H76" s="31"/>
      <c r="I76" s="31"/>
      <c r="J76" s="109" t="s">
        <v>47</v>
      </c>
      <c r="K76" s="31"/>
      <c r="L76" s="41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1" customFormat="1" ht="14.45" customHeight="1">
      <c r="A77" s="28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1" customFormat="1" ht="6.95" customHeight="1">
      <c r="A81" s="28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1" customFormat="1" ht="24.95" customHeight="1">
      <c r="A82" s="28"/>
      <c r="B82" s="29"/>
      <c r="C82" s="17" t="s">
        <v>88</v>
      </c>
      <c r="D82" s="28"/>
      <c r="E82" s="28"/>
      <c r="F82" s="28"/>
      <c r="G82" s="28"/>
      <c r="H82" s="28"/>
      <c r="I82" s="28"/>
      <c r="J82" s="28"/>
      <c r="K82" s="28"/>
      <c r="L82" s="41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1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1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1" customFormat="1" ht="12" customHeight="1">
      <c r="A84" s="28"/>
      <c r="B84" s="29"/>
      <c r="C84" s="23" t="s">
        <v>15</v>
      </c>
      <c r="D84" s="28"/>
      <c r="E84" s="28"/>
      <c r="F84" s="28"/>
      <c r="G84" s="28"/>
      <c r="H84" s="28"/>
      <c r="I84" s="28"/>
      <c r="J84" s="28"/>
      <c r="K84" s="28"/>
      <c r="L84" s="41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1" customFormat="1" ht="16.5" customHeight="1">
      <c r="A85" s="28"/>
      <c r="B85" s="29"/>
      <c r="C85" s="28"/>
      <c r="D85" s="28"/>
      <c r="E85" s="223" t="str">
        <f>E7</f>
        <v>MsÚ Pezinok - Klientské centrum -  stavebné práce</v>
      </c>
      <c r="F85" s="224"/>
      <c r="G85" s="224"/>
      <c r="H85" s="224"/>
      <c r="I85" s="28"/>
      <c r="J85" s="28"/>
      <c r="K85" s="28"/>
      <c r="L85" s="41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1" customFormat="1" ht="12" customHeight="1">
      <c r="A86" s="28"/>
      <c r="B86" s="29"/>
      <c r="C86" s="23" t="s">
        <v>303</v>
      </c>
      <c r="D86" s="28"/>
      <c r="E86" s="28"/>
      <c r="F86" s="28"/>
      <c r="G86" s="28"/>
      <c r="H86" s="28"/>
      <c r="I86" s="28"/>
      <c r="J86" s="28"/>
      <c r="K86" s="28"/>
      <c r="L86" s="41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1" customFormat="1" ht="16.5" customHeight="1">
      <c r="A87" s="28"/>
      <c r="B87" s="29"/>
      <c r="C87" s="28"/>
      <c r="D87" s="28"/>
      <c r="E87" s="204" t="str">
        <f>E9</f>
        <v xml:space="preserve">4 - Murárske práce </v>
      </c>
      <c r="F87" s="221"/>
      <c r="G87" s="221"/>
      <c r="H87" s="221"/>
      <c r="I87" s="28"/>
      <c r="J87" s="28"/>
      <c r="K87" s="28"/>
      <c r="L87" s="41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1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1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1" customFormat="1" ht="12" customHeight="1">
      <c r="A89" s="28"/>
      <c r="B89" s="29"/>
      <c r="C89" s="23" t="s">
        <v>19</v>
      </c>
      <c r="D89" s="28"/>
      <c r="E89" s="28"/>
      <c r="F89" s="21" t="str">
        <f>F12</f>
        <v xml:space="preserve"> </v>
      </c>
      <c r="G89" s="28"/>
      <c r="H89" s="28"/>
      <c r="I89" s="23" t="s">
        <v>21</v>
      </c>
      <c r="J89" s="54" t="str">
        <f>IF(J12="","",J12)</f>
        <v/>
      </c>
      <c r="K89" s="28"/>
      <c r="L89" s="41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1" customFormat="1" ht="6.95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1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1" customFormat="1" ht="15.2" customHeight="1">
      <c r="A91" s="28"/>
      <c r="B91" s="29"/>
      <c r="C91" s="23" t="s">
        <v>22</v>
      </c>
      <c r="D91" s="28"/>
      <c r="E91" s="28"/>
      <c r="F91" s="21" t="str">
        <f>E15</f>
        <v xml:space="preserve"> </v>
      </c>
      <c r="G91" s="28"/>
      <c r="H91" s="28"/>
      <c r="I91" s="23" t="s">
        <v>27</v>
      </c>
      <c r="J91" s="26" t="str">
        <f>E21</f>
        <v xml:space="preserve"> </v>
      </c>
      <c r="K91" s="28"/>
      <c r="L91" s="41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1" customFormat="1" ht="15.2" customHeight="1">
      <c r="A92" s="28"/>
      <c r="B92" s="29"/>
      <c r="C92" s="23" t="s">
        <v>25</v>
      </c>
      <c r="D92" s="28"/>
      <c r="E92" s="28"/>
      <c r="F92" s="21" t="str">
        <f>IF(E18="","",E18)</f>
        <v>Vyplň údaj</v>
      </c>
      <c r="G92" s="28"/>
      <c r="H92" s="28"/>
      <c r="I92" s="23" t="s">
        <v>29</v>
      </c>
      <c r="J92" s="26" t="str">
        <f>E24</f>
        <v xml:space="preserve"> </v>
      </c>
      <c r="K92" s="28"/>
      <c r="L92" s="41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1" customFormat="1" ht="10.35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1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1" customFormat="1" ht="29.25" customHeight="1">
      <c r="A94" s="28"/>
      <c r="B94" s="29"/>
      <c r="C94" s="110" t="s">
        <v>89</v>
      </c>
      <c r="D94" s="102"/>
      <c r="E94" s="102"/>
      <c r="F94" s="102"/>
      <c r="G94" s="102"/>
      <c r="H94" s="102"/>
      <c r="I94" s="102"/>
      <c r="J94" s="111" t="s">
        <v>90</v>
      </c>
      <c r="K94" s="102"/>
      <c r="L94" s="41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1" customFormat="1" ht="10.35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1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1" customFormat="1" ht="22.9" customHeight="1">
      <c r="A96" s="28"/>
      <c r="B96" s="29"/>
      <c r="C96" s="112" t="s">
        <v>91</v>
      </c>
      <c r="D96" s="28"/>
      <c r="E96" s="28"/>
      <c r="F96" s="28"/>
      <c r="G96" s="28"/>
      <c r="H96" s="28"/>
      <c r="I96" s="28"/>
      <c r="J96" s="70">
        <f>J118</f>
        <v>0</v>
      </c>
      <c r="K96" s="28"/>
      <c r="L96" s="41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3" t="s">
        <v>92</v>
      </c>
    </row>
    <row r="97" spans="1:31" s="8" customFormat="1" ht="24.95" customHeight="1">
      <c r="B97" s="113"/>
      <c r="D97" s="114" t="s">
        <v>93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9" customFormat="1" ht="19.899999999999999" customHeight="1">
      <c r="B98" s="117"/>
      <c r="D98" s="118" t="s">
        <v>696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1" customFormat="1" ht="21.75" customHeight="1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41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31" s="1" customFormat="1" ht="6.95" customHeight="1">
      <c r="A100" s="28"/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1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4" spans="1:31" s="1" customFormat="1" ht="6.95" customHeight="1">
      <c r="A104" s="28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1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31" s="1" customFormat="1" ht="24.95" customHeight="1">
      <c r="A105" s="28"/>
      <c r="B105" s="29"/>
      <c r="C105" s="17" t="s">
        <v>97</v>
      </c>
      <c r="D105" s="28"/>
      <c r="E105" s="28"/>
      <c r="F105" s="28"/>
      <c r="G105" s="28"/>
      <c r="H105" s="28"/>
      <c r="I105" s="28"/>
      <c r="J105" s="28"/>
      <c r="K105" s="28"/>
      <c r="L105" s="41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s="1" customFormat="1" ht="6.95" customHeight="1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41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s="1" customFormat="1" ht="12" customHeight="1">
      <c r="A107" s="28"/>
      <c r="B107" s="29"/>
      <c r="C107" s="23" t="s">
        <v>15</v>
      </c>
      <c r="D107" s="28"/>
      <c r="E107" s="28"/>
      <c r="F107" s="28"/>
      <c r="G107" s="28"/>
      <c r="H107" s="28"/>
      <c r="I107" s="28"/>
      <c r="J107" s="28"/>
      <c r="K107" s="28"/>
      <c r="L107" s="41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31" s="1" customFormat="1" ht="16.5" customHeight="1">
      <c r="A108" s="28"/>
      <c r="B108" s="29"/>
      <c r="C108" s="28"/>
      <c r="D108" s="28"/>
      <c r="E108" s="223" t="str">
        <f>E7</f>
        <v>MsÚ Pezinok - Klientské centrum -  stavebné práce</v>
      </c>
      <c r="F108" s="224"/>
      <c r="G108" s="224"/>
      <c r="H108" s="224"/>
      <c r="I108" s="28"/>
      <c r="J108" s="28"/>
      <c r="K108" s="28"/>
      <c r="L108" s="41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1" customFormat="1" ht="12" customHeight="1">
      <c r="A109" s="28"/>
      <c r="B109" s="29"/>
      <c r="C109" s="23" t="s">
        <v>303</v>
      </c>
      <c r="D109" s="28"/>
      <c r="E109" s="28"/>
      <c r="F109" s="28"/>
      <c r="G109" s="28"/>
      <c r="H109" s="28"/>
      <c r="I109" s="28"/>
      <c r="J109" s="28"/>
      <c r="K109" s="28"/>
      <c r="L109" s="41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1" customFormat="1" ht="16.5" customHeight="1">
      <c r="A110" s="28"/>
      <c r="B110" s="29"/>
      <c r="C110" s="28"/>
      <c r="D110" s="28"/>
      <c r="E110" s="204" t="str">
        <f>E9</f>
        <v xml:space="preserve">4 - Murárske práce </v>
      </c>
      <c r="F110" s="221"/>
      <c r="G110" s="221"/>
      <c r="H110" s="221"/>
      <c r="I110" s="28"/>
      <c r="J110" s="28"/>
      <c r="K110" s="28"/>
      <c r="L110" s="41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1" customFormat="1" ht="6.95" customHeight="1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28"/>
      <c r="L111" s="41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1" customFormat="1" ht="12" customHeight="1">
      <c r="A112" s="28"/>
      <c r="B112" s="29"/>
      <c r="C112" s="23" t="s">
        <v>19</v>
      </c>
      <c r="D112" s="28"/>
      <c r="E112" s="28"/>
      <c r="F112" s="21" t="str">
        <f>F12</f>
        <v xml:space="preserve"> </v>
      </c>
      <c r="G112" s="28"/>
      <c r="H112" s="28"/>
      <c r="I112" s="23" t="s">
        <v>21</v>
      </c>
      <c r="J112" s="54" t="str">
        <f>IF(J12="","",J12)</f>
        <v/>
      </c>
      <c r="K112" s="28"/>
      <c r="L112" s="41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1" customFormat="1" ht="6.95" customHeight="1">
      <c r="A113" s="28"/>
      <c r="B113" s="29"/>
      <c r="C113" s="28"/>
      <c r="D113" s="28"/>
      <c r="E113" s="28"/>
      <c r="F113" s="28"/>
      <c r="G113" s="28"/>
      <c r="H113" s="28"/>
      <c r="I113" s="28"/>
      <c r="J113" s="28"/>
      <c r="K113" s="28"/>
      <c r="L113" s="41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1" customFormat="1" ht="15.2" customHeight="1">
      <c r="A114" s="28"/>
      <c r="B114" s="29"/>
      <c r="C114" s="23" t="s">
        <v>22</v>
      </c>
      <c r="D114" s="28"/>
      <c r="E114" s="28"/>
      <c r="F114" s="21" t="str">
        <f>E15</f>
        <v xml:space="preserve"> </v>
      </c>
      <c r="G114" s="28"/>
      <c r="H114" s="28"/>
      <c r="I114" s="23" t="s">
        <v>27</v>
      </c>
      <c r="J114" s="26" t="str">
        <f>E21</f>
        <v xml:space="preserve"> </v>
      </c>
      <c r="K114" s="28"/>
      <c r="L114" s="41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1" customFormat="1" ht="15.2" customHeight="1">
      <c r="A115" s="28"/>
      <c r="B115" s="29"/>
      <c r="C115" s="23" t="s">
        <v>25</v>
      </c>
      <c r="D115" s="28"/>
      <c r="E115" s="28"/>
      <c r="F115" s="21" t="str">
        <f>IF(E18="","",E18)</f>
        <v>Vyplň údaj</v>
      </c>
      <c r="G115" s="28"/>
      <c r="H115" s="28"/>
      <c r="I115" s="23" t="s">
        <v>29</v>
      </c>
      <c r="J115" s="26" t="str">
        <f>E24</f>
        <v xml:space="preserve"> </v>
      </c>
      <c r="K115" s="28"/>
      <c r="L115" s="41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1" customFormat="1" ht="10.35" customHeight="1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28"/>
      <c r="L116" s="41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10" customFormat="1" ht="29.25" customHeight="1">
      <c r="A117" s="121"/>
      <c r="B117" s="122"/>
      <c r="C117" s="123" t="s">
        <v>98</v>
      </c>
      <c r="D117" s="124" t="s">
        <v>56</v>
      </c>
      <c r="E117" s="124" t="s">
        <v>52</v>
      </c>
      <c r="F117" s="124" t="s">
        <v>53</v>
      </c>
      <c r="G117" s="124" t="s">
        <v>99</v>
      </c>
      <c r="H117" s="124" t="s">
        <v>100</v>
      </c>
      <c r="I117" s="124" t="s">
        <v>101</v>
      </c>
      <c r="J117" s="125" t="s">
        <v>90</v>
      </c>
      <c r="K117" s="126" t="s">
        <v>102</v>
      </c>
      <c r="L117" s="127"/>
      <c r="M117" s="61" t="s">
        <v>1</v>
      </c>
      <c r="N117" s="62" t="s">
        <v>35</v>
      </c>
      <c r="O117" s="62" t="s">
        <v>103</v>
      </c>
      <c r="P117" s="62" t="s">
        <v>104</v>
      </c>
      <c r="Q117" s="62" t="s">
        <v>105</v>
      </c>
      <c r="R117" s="62" t="s">
        <v>106</v>
      </c>
      <c r="S117" s="62" t="s">
        <v>107</v>
      </c>
      <c r="T117" s="63" t="s">
        <v>108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1" customFormat="1" ht="22.9" customHeight="1">
      <c r="A118" s="28"/>
      <c r="B118" s="29"/>
      <c r="C118" s="68" t="s">
        <v>91</v>
      </c>
      <c r="D118" s="28"/>
      <c r="E118" s="28"/>
      <c r="F118" s="28"/>
      <c r="G118" s="28"/>
      <c r="H118" s="28"/>
      <c r="I118" s="28"/>
      <c r="J118" s="128">
        <f>BK118</f>
        <v>0</v>
      </c>
      <c r="K118" s="28"/>
      <c r="L118" s="29"/>
      <c r="M118" s="64"/>
      <c r="N118" s="55"/>
      <c r="O118" s="65"/>
      <c r="P118" s="129">
        <f>P119</f>
        <v>0</v>
      </c>
      <c r="Q118" s="65"/>
      <c r="R118" s="129">
        <f>R119</f>
        <v>0</v>
      </c>
      <c r="S118" s="65"/>
      <c r="T118" s="130">
        <f>T119</f>
        <v>0</v>
      </c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T118" s="13" t="s">
        <v>70</v>
      </c>
      <c r="AU118" s="13" t="s">
        <v>92</v>
      </c>
      <c r="BK118" s="131">
        <f>BK119</f>
        <v>0</v>
      </c>
    </row>
    <row r="119" spans="1:65" s="11" customFormat="1" ht="25.9" customHeight="1">
      <c r="B119" s="132"/>
      <c r="D119" s="133" t="s">
        <v>70</v>
      </c>
      <c r="E119" s="134" t="s">
        <v>109</v>
      </c>
      <c r="F119" s="134" t="s">
        <v>110</v>
      </c>
      <c r="I119" s="135"/>
      <c r="J119" s="136">
        <f>BK119</f>
        <v>0</v>
      </c>
      <c r="L119" s="132"/>
      <c r="M119" s="137"/>
      <c r="N119" s="138"/>
      <c r="O119" s="138"/>
      <c r="P119" s="139">
        <f>P120</f>
        <v>0</v>
      </c>
      <c r="Q119" s="138"/>
      <c r="R119" s="139">
        <f>R120</f>
        <v>0</v>
      </c>
      <c r="S119" s="138"/>
      <c r="T119" s="140">
        <f>T120</f>
        <v>0</v>
      </c>
      <c r="AR119" s="133" t="s">
        <v>76</v>
      </c>
      <c r="AT119" s="141" t="s">
        <v>70</v>
      </c>
      <c r="AU119" s="141" t="s">
        <v>71</v>
      </c>
      <c r="AY119" s="133" t="s">
        <v>111</v>
      </c>
      <c r="BK119" s="142">
        <f>BK120</f>
        <v>0</v>
      </c>
    </row>
    <row r="120" spans="1:65" s="11" customFormat="1" ht="22.9" customHeight="1">
      <c r="B120" s="132"/>
      <c r="D120" s="133" t="s">
        <v>70</v>
      </c>
      <c r="E120" s="143" t="s">
        <v>76</v>
      </c>
      <c r="F120" s="143" t="s">
        <v>697</v>
      </c>
      <c r="I120" s="135"/>
      <c r="J120" s="144">
        <f>BK120</f>
        <v>0</v>
      </c>
      <c r="L120" s="132"/>
      <c r="M120" s="137"/>
      <c r="N120" s="138"/>
      <c r="O120" s="138"/>
      <c r="P120" s="139">
        <f>SUM(P121:P137)</f>
        <v>0</v>
      </c>
      <c r="Q120" s="138"/>
      <c r="R120" s="139">
        <f>SUM(R121:R137)</f>
        <v>0</v>
      </c>
      <c r="S120" s="138"/>
      <c r="T120" s="140">
        <f>SUM(T121:T137)</f>
        <v>0</v>
      </c>
      <c r="AR120" s="133" t="s">
        <v>76</v>
      </c>
      <c r="AT120" s="141" t="s">
        <v>70</v>
      </c>
      <c r="AU120" s="141" t="s">
        <v>76</v>
      </c>
      <c r="AY120" s="133" t="s">
        <v>111</v>
      </c>
      <c r="BK120" s="142">
        <f>SUM(BK121:BK137)</f>
        <v>0</v>
      </c>
    </row>
    <row r="121" spans="1:65" s="1" customFormat="1" ht="16.5" customHeight="1">
      <c r="A121" s="28"/>
      <c r="B121" s="145"/>
      <c r="C121" s="161" t="s">
        <v>76</v>
      </c>
      <c r="D121" s="161" t="s">
        <v>122</v>
      </c>
      <c r="E121" s="162" t="s">
        <v>698</v>
      </c>
      <c r="F121" s="163" t="s">
        <v>699</v>
      </c>
      <c r="G121" s="164" t="s">
        <v>319</v>
      </c>
      <c r="H121" s="165">
        <v>30</v>
      </c>
      <c r="I121" s="166"/>
      <c r="J121" s="167">
        <f t="shared" ref="J121:J137" si="0">ROUND(I121*H121,2)</f>
        <v>0</v>
      </c>
      <c r="K121" s="168"/>
      <c r="L121" s="29"/>
      <c r="M121" s="169" t="s">
        <v>1</v>
      </c>
      <c r="N121" s="170" t="s">
        <v>37</v>
      </c>
      <c r="O121" s="57"/>
      <c r="P121" s="157">
        <f t="shared" ref="P121:P137" si="1">O121*H121</f>
        <v>0</v>
      </c>
      <c r="Q121" s="157">
        <v>0</v>
      </c>
      <c r="R121" s="157">
        <f t="shared" ref="R121:R137" si="2">Q121*H121</f>
        <v>0</v>
      </c>
      <c r="S121" s="157">
        <v>0</v>
      </c>
      <c r="T121" s="158">
        <f t="shared" ref="T121:T137" si="3">S121*H121</f>
        <v>0</v>
      </c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R121" s="159" t="s">
        <v>84</v>
      </c>
      <c r="AT121" s="159" t="s">
        <v>122</v>
      </c>
      <c r="AU121" s="159" t="s">
        <v>78</v>
      </c>
      <c r="AY121" s="13" t="s">
        <v>111</v>
      </c>
      <c r="BE121" s="160">
        <f t="shared" ref="BE121:BE137" si="4">IF(N121="základná",J121,0)</f>
        <v>0</v>
      </c>
      <c r="BF121" s="160">
        <f t="shared" ref="BF121:BF137" si="5">IF(N121="znížená",J121,0)</f>
        <v>0</v>
      </c>
      <c r="BG121" s="160">
        <f t="shared" ref="BG121:BG137" si="6">IF(N121="zákl. prenesená",J121,0)</f>
        <v>0</v>
      </c>
      <c r="BH121" s="160">
        <f t="shared" ref="BH121:BH137" si="7">IF(N121="zníž. prenesená",J121,0)</f>
        <v>0</v>
      </c>
      <c r="BI121" s="160">
        <f t="shared" ref="BI121:BI137" si="8">IF(N121="nulová",J121,0)</f>
        <v>0</v>
      </c>
      <c r="BJ121" s="13" t="s">
        <v>78</v>
      </c>
      <c r="BK121" s="160">
        <f t="shared" ref="BK121:BK137" si="9">ROUND(I121*H121,2)</f>
        <v>0</v>
      </c>
      <c r="BL121" s="13" t="s">
        <v>84</v>
      </c>
      <c r="BM121" s="159" t="s">
        <v>700</v>
      </c>
    </row>
    <row r="122" spans="1:65" s="1" customFormat="1" ht="16.5" customHeight="1">
      <c r="A122" s="28"/>
      <c r="B122" s="145"/>
      <c r="C122" s="161" t="s">
        <v>78</v>
      </c>
      <c r="D122" s="161" t="s">
        <v>122</v>
      </c>
      <c r="E122" s="162" t="s">
        <v>701</v>
      </c>
      <c r="F122" s="163" t="s">
        <v>702</v>
      </c>
      <c r="G122" s="164" t="s">
        <v>319</v>
      </c>
      <c r="H122" s="165">
        <v>60</v>
      </c>
      <c r="I122" s="166"/>
      <c r="J122" s="167">
        <f t="shared" si="0"/>
        <v>0</v>
      </c>
      <c r="K122" s="168"/>
      <c r="L122" s="29"/>
      <c r="M122" s="169" t="s">
        <v>1</v>
      </c>
      <c r="N122" s="170" t="s">
        <v>37</v>
      </c>
      <c r="O122" s="57"/>
      <c r="P122" s="157">
        <f t="shared" si="1"/>
        <v>0</v>
      </c>
      <c r="Q122" s="157">
        <v>0</v>
      </c>
      <c r="R122" s="157">
        <f t="shared" si="2"/>
        <v>0</v>
      </c>
      <c r="S122" s="157">
        <v>0</v>
      </c>
      <c r="T122" s="158">
        <f t="shared" si="3"/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R122" s="159" t="s">
        <v>84</v>
      </c>
      <c r="AT122" s="159" t="s">
        <v>122</v>
      </c>
      <c r="AU122" s="159" t="s">
        <v>78</v>
      </c>
      <c r="AY122" s="13" t="s">
        <v>111</v>
      </c>
      <c r="BE122" s="160">
        <f t="shared" si="4"/>
        <v>0</v>
      </c>
      <c r="BF122" s="160">
        <f t="shared" si="5"/>
        <v>0</v>
      </c>
      <c r="BG122" s="160">
        <f t="shared" si="6"/>
        <v>0</v>
      </c>
      <c r="BH122" s="160">
        <f t="shared" si="7"/>
        <v>0</v>
      </c>
      <c r="BI122" s="160">
        <f t="shared" si="8"/>
        <v>0</v>
      </c>
      <c r="BJ122" s="13" t="s">
        <v>78</v>
      </c>
      <c r="BK122" s="160">
        <f t="shared" si="9"/>
        <v>0</v>
      </c>
      <c r="BL122" s="13" t="s">
        <v>84</v>
      </c>
      <c r="BM122" s="159" t="s">
        <v>703</v>
      </c>
    </row>
    <row r="123" spans="1:65" s="1" customFormat="1" ht="24.2" customHeight="1">
      <c r="A123" s="28"/>
      <c r="B123" s="145"/>
      <c r="C123" s="161" t="s">
        <v>81</v>
      </c>
      <c r="D123" s="161" t="s">
        <v>122</v>
      </c>
      <c r="E123" s="162" t="s">
        <v>704</v>
      </c>
      <c r="F123" s="163" t="s">
        <v>705</v>
      </c>
      <c r="G123" s="164" t="s">
        <v>125</v>
      </c>
      <c r="H123" s="165">
        <v>50</v>
      </c>
      <c r="I123" s="166"/>
      <c r="J123" s="167">
        <f t="shared" si="0"/>
        <v>0</v>
      </c>
      <c r="K123" s="168"/>
      <c r="L123" s="29"/>
      <c r="M123" s="169" t="s">
        <v>1</v>
      </c>
      <c r="N123" s="170" t="s">
        <v>37</v>
      </c>
      <c r="O123" s="57"/>
      <c r="P123" s="157">
        <f t="shared" si="1"/>
        <v>0</v>
      </c>
      <c r="Q123" s="157">
        <v>0</v>
      </c>
      <c r="R123" s="157">
        <f t="shared" si="2"/>
        <v>0</v>
      </c>
      <c r="S123" s="157">
        <v>0</v>
      </c>
      <c r="T123" s="158">
        <f t="shared" si="3"/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R123" s="159" t="s">
        <v>84</v>
      </c>
      <c r="AT123" s="159" t="s">
        <v>122</v>
      </c>
      <c r="AU123" s="159" t="s">
        <v>78</v>
      </c>
      <c r="AY123" s="13" t="s">
        <v>111</v>
      </c>
      <c r="BE123" s="160">
        <f t="shared" si="4"/>
        <v>0</v>
      </c>
      <c r="BF123" s="160">
        <f t="shared" si="5"/>
        <v>0</v>
      </c>
      <c r="BG123" s="160">
        <f t="shared" si="6"/>
        <v>0</v>
      </c>
      <c r="BH123" s="160">
        <f t="shared" si="7"/>
        <v>0</v>
      </c>
      <c r="BI123" s="160">
        <f t="shared" si="8"/>
        <v>0</v>
      </c>
      <c r="BJ123" s="13" t="s">
        <v>78</v>
      </c>
      <c r="BK123" s="160">
        <f t="shared" si="9"/>
        <v>0</v>
      </c>
      <c r="BL123" s="13" t="s">
        <v>84</v>
      </c>
      <c r="BM123" s="159" t="s">
        <v>706</v>
      </c>
    </row>
    <row r="124" spans="1:65" s="1" customFormat="1" ht="24.2" customHeight="1">
      <c r="A124" s="28"/>
      <c r="B124" s="145"/>
      <c r="C124" s="161" t="s">
        <v>84</v>
      </c>
      <c r="D124" s="161" t="s">
        <v>122</v>
      </c>
      <c r="E124" s="162" t="s">
        <v>707</v>
      </c>
      <c r="F124" s="163" t="s">
        <v>708</v>
      </c>
      <c r="G124" s="164" t="s">
        <v>125</v>
      </c>
      <c r="H124" s="165">
        <v>3</v>
      </c>
      <c r="I124" s="166"/>
      <c r="J124" s="167">
        <f t="shared" si="0"/>
        <v>0</v>
      </c>
      <c r="K124" s="168"/>
      <c r="L124" s="29"/>
      <c r="M124" s="169" t="s">
        <v>1</v>
      </c>
      <c r="N124" s="170" t="s">
        <v>37</v>
      </c>
      <c r="O124" s="57"/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R124" s="159" t="s">
        <v>84</v>
      </c>
      <c r="AT124" s="159" t="s">
        <v>122</v>
      </c>
      <c r="AU124" s="159" t="s">
        <v>78</v>
      </c>
      <c r="AY124" s="13" t="s">
        <v>111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3" t="s">
        <v>78</v>
      </c>
      <c r="BK124" s="160">
        <f t="shared" si="9"/>
        <v>0</v>
      </c>
      <c r="BL124" s="13" t="s">
        <v>84</v>
      </c>
      <c r="BM124" s="159" t="s">
        <v>709</v>
      </c>
    </row>
    <row r="125" spans="1:65" s="1" customFormat="1" ht="16.5" customHeight="1">
      <c r="A125" s="28"/>
      <c r="B125" s="145"/>
      <c r="C125" s="161" t="s">
        <v>204</v>
      </c>
      <c r="D125" s="161" t="s">
        <v>122</v>
      </c>
      <c r="E125" s="162" t="s">
        <v>710</v>
      </c>
      <c r="F125" s="163" t="s">
        <v>711</v>
      </c>
      <c r="G125" s="164" t="s">
        <v>125</v>
      </c>
      <c r="H125" s="165">
        <v>53</v>
      </c>
      <c r="I125" s="166"/>
      <c r="J125" s="167">
        <f t="shared" si="0"/>
        <v>0</v>
      </c>
      <c r="K125" s="168"/>
      <c r="L125" s="29"/>
      <c r="M125" s="169" t="s">
        <v>1</v>
      </c>
      <c r="N125" s="170" t="s">
        <v>37</v>
      </c>
      <c r="O125" s="57"/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59" t="s">
        <v>84</v>
      </c>
      <c r="AT125" s="159" t="s">
        <v>122</v>
      </c>
      <c r="AU125" s="159" t="s">
        <v>78</v>
      </c>
      <c r="AY125" s="13" t="s">
        <v>111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3" t="s">
        <v>78</v>
      </c>
      <c r="BK125" s="160">
        <f t="shared" si="9"/>
        <v>0</v>
      </c>
      <c r="BL125" s="13" t="s">
        <v>84</v>
      </c>
      <c r="BM125" s="159" t="s">
        <v>712</v>
      </c>
    </row>
    <row r="126" spans="1:65" s="1" customFormat="1" ht="16.5" customHeight="1">
      <c r="A126" s="28"/>
      <c r="B126" s="145"/>
      <c r="C126" s="161" t="s">
        <v>112</v>
      </c>
      <c r="D126" s="161" t="s">
        <v>122</v>
      </c>
      <c r="E126" s="162" t="s">
        <v>713</v>
      </c>
      <c r="F126" s="163" t="s">
        <v>714</v>
      </c>
      <c r="G126" s="164" t="s">
        <v>177</v>
      </c>
      <c r="H126" s="165">
        <v>1.93</v>
      </c>
      <c r="I126" s="166"/>
      <c r="J126" s="167">
        <f t="shared" si="0"/>
        <v>0</v>
      </c>
      <c r="K126" s="168"/>
      <c r="L126" s="29"/>
      <c r="M126" s="169" t="s">
        <v>1</v>
      </c>
      <c r="N126" s="170" t="s">
        <v>37</v>
      </c>
      <c r="O126" s="57"/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59" t="s">
        <v>84</v>
      </c>
      <c r="AT126" s="159" t="s">
        <v>122</v>
      </c>
      <c r="AU126" s="159" t="s">
        <v>78</v>
      </c>
      <c r="AY126" s="13" t="s">
        <v>111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3" t="s">
        <v>78</v>
      </c>
      <c r="BK126" s="160">
        <f t="shared" si="9"/>
        <v>0</v>
      </c>
      <c r="BL126" s="13" t="s">
        <v>84</v>
      </c>
      <c r="BM126" s="159" t="s">
        <v>715</v>
      </c>
    </row>
    <row r="127" spans="1:65" s="1" customFormat="1" ht="16.5" customHeight="1">
      <c r="A127" s="28"/>
      <c r="B127" s="145"/>
      <c r="C127" s="161" t="s">
        <v>119</v>
      </c>
      <c r="D127" s="161" t="s">
        <v>122</v>
      </c>
      <c r="E127" s="162" t="s">
        <v>716</v>
      </c>
      <c r="F127" s="163" t="s">
        <v>717</v>
      </c>
      <c r="G127" s="164" t="s">
        <v>718</v>
      </c>
      <c r="H127" s="165">
        <v>1</v>
      </c>
      <c r="I127" s="166"/>
      <c r="J127" s="167">
        <f t="shared" si="0"/>
        <v>0</v>
      </c>
      <c r="K127" s="168"/>
      <c r="L127" s="29"/>
      <c r="M127" s="169" t="s">
        <v>1</v>
      </c>
      <c r="N127" s="170" t="s">
        <v>37</v>
      </c>
      <c r="O127" s="57"/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59" t="s">
        <v>84</v>
      </c>
      <c r="AT127" s="159" t="s">
        <v>122</v>
      </c>
      <c r="AU127" s="159" t="s">
        <v>78</v>
      </c>
      <c r="AY127" s="13" t="s">
        <v>111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3" t="s">
        <v>78</v>
      </c>
      <c r="BK127" s="160">
        <f t="shared" si="9"/>
        <v>0</v>
      </c>
      <c r="BL127" s="13" t="s">
        <v>84</v>
      </c>
      <c r="BM127" s="159" t="s">
        <v>719</v>
      </c>
    </row>
    <row r="128" spans="1:65" s="1" customFormat="1" ht="16.5" customHeight="1">
      <c r="A128" s="28"/>
      <c r="B128" s="145"/>
      <c r="C128" s="161" t="s">
        <v>179</v>
      </c>
      <c r="D128" s="161" t="s">
        <v>122</v>
      </c>
      <c r="E128" s="162" t="s">
        <v>720</v>
      </c>
      <c r="F128" s="163" t="s">
        <v>721</v>
      </c>
      <c r="G128" s="164" t="s">
        <v>164</v>
      </c>
      <c r="H128" s="165">
        <v>480</v>
      </c>
      <c r="I128" s="166"/>
      <c r="J128" s="167">
        <f t="shared" si="0"/>
        <v>0</v>
      </c>
      <c r="K128" s="168"/>
      <c r="L128" s="29"/>
      <c r="M128" s="169" t="s">
        <v>1</v>
      </c>
      <c r="N128" s="170" t="s">
        <v>37</v>
      </c>
      <c r="O128" s="57"/>
      <c r="P128" s="157">
        <f t="shared" si="1"/>
        <v>0</v>
      </c>
      <c r="Q128" s="157">
        <v>0</v>
      </c>
      <c r="R128" s="157">
        <f t="shared" si="2"/>
        <v>0</v>
      </c>
      <c r="S128" s="157">
        <v>0</v>
      </c>
      <c r="T128" s="158">
        <f t="shared" si="3"/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59" t="s">
        <v>84</v>
      </c>
      <c r="AT128" s="159" t="s">
        <v>122</v>
      </c>
      <c r="AU128" s="159" t="s">
        <v>78</v>
      </c>
      <c r="AY128" s="13" t="s">
        <v>111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3" t="s">
        <v>78</v>
      </c>
      <c r="BK128" s="160">
        <f t="shared" si="9"/>
        <v>0</v>
      </c>
      <c r="BL128" s="13" t="s">
        <v>84</v>
      </c>
      <c r="BM128" s="159" t="s">
        <v>722</v>
      </c>
    </row>
    <row r="129" spans="1:65" s="1" customFormat="1" ht="16.5" customHeight="1">
      <c r="A129" s="28"/>
      <c r="B129" s="145"/>
      <c r="C129" s="161" t="s">
        <v>423</v>
      </c>
      <c r="D129" s="161" t="s">
        <v>122</v>
      </c>
      <c r="E129" s="162" t="s">
        <v>723</v>
      </c>
      <c r="F129" s="163" t="s">
        <v>724</v>
      </c>
      <c r="G129" s="164" t="s">
        <v>125</v>
      </c>
      <c r="H129" s="165">
        <v>33.6</v>
      </c>
      <c r="I129" s="166"/>
      <c r="J129" s="167">
        <f t="shared" si="0"/>
        <v>0</v>
      </c>
      <c r="K129" s="168"/>
      <c r="L129" s="29"/>
      <c r="M129" s="169" t="s">
        <v>1</v>
      </c>
      <c r="N129" s="170" t="s">
        <v>37</v>
      </c>
      <c r="O129" s="57"/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59" t="s">
        <v>84</v>
      </c>
      <c r="AT129" s="159" t="s">
        <v>122</v>
      </c>
      <c r="AU129" s="159" t="s">
        <v>78</v>
      </c>
      <c r="AY129" s="13" t="s">
        <v>111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3" t="s">
        <v>78</v>
      </c>
      <c r="BK129" s="160">
        <f t="shared" si="9"/>
        <v>0</v>
      </c>
      <c r="BL129" s="13" t="s">
        <v>84</v>
      </c>
      <c r="BM129" s="159" t="s">
        <v>725</v>
      </c>
    </row>
    <row r="130" spans="1:65" s="1" customFormat="1" ht="16.5" customHeight="1">
      <c r="A130" s="28"/>
      <c r="B130" s="145"/>
      <c r="C130" s="161" t="s">
        <v>150</v>
      </c>
      <c r="D130" s="161" t="s">
        <v>122</v>
      </c>
      <c r="E130" s="162" t="s">
        <v>726</v>
      </c>
      <c r="F130" s="163" t="s">
        <v>727</v>
      </c>
      <c r="G130" s="164" t="s">
        <v>125</v>
      </c>
      <c r="H130" s="165">
        <v>33.6</v>
      </c>
      <c r="I130" s="166"/>
      <c r="J130" s="167">
        <f t="shared" si="0"/>
        <v>0</v>
      </c>
      <c r="K130" s="168"/>
      <c r="L130" s="29"/>
      <c r="M130" s="169" t="s">
        <v>1</v>
      </c>
      <c r="N130" s="170" t="s">
        <v>37</v>
      </c>
      <c r="O130" s="57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59" t="s">
        <v>84</v>
      </c>
      <c r="AT130" s="159" t="s">
        <v>122</v>
      </c>
      <c r="AU130" s="159" t="s">
        <v>78</v>
      </c>
      <c r="AY130" s="13" t="s">
        <v>111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3" t="s">
        <v>78</v>
      </c>
      <c r="BK130" s="160">
        <f t="shared" si="9"/>
        <v>0</v>
      </c>
      <c r="BL130" s="13" t="s">
        <v>84</v>
      </c>
      <c r="BM130" s="159" t="s">
        <v>728</v>
      </c>
    </row>
    <row r="131" spans="1:65" s="1" customFormat="1" ht="21.75" customHeight="1">
      <c r="A131" s="28"/>
      <c r="B131" s="145"/>
      <c r="C131" s="161" t="s">
        <v>419</v>
      </c>
      <c r="D131" s="161" t="s">
        <v>122</v>
      </c>
      <c r="E131" s="162" t="s">
        <v>729</v>
      </c>
      <c r="F131" s="163" t="s">
        <v>730</v>
      </c>
      <c r="G131" s="164" t="s">
        <v>164</v>
      </c>
      <c r="H131" s="165">
        <v>30</v>
      </c>
      <c r="I131" s="166"/>
      <c r="J131" s="167">
        <f t="shared" si="0"/>
        <v>0</v>
      </c>
      <c r="K131" s="168"/>
      <c r="L131" s="29"/>
      <c r="M131" s="169" t="s">
        <v>1</v>
      </c>
      <c r="N131" s="170" t="s">
        <v>37</v>
      </c>
      <c r="O131" s="57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59" t="s">
        <v>84</v>
      </c>
      <c r="AT131" s="159" t="s">
        <v>122</v>
      </c>
      <c r="AU131" s="159" t="s">
        <v>78</v>
      </c>
      <c r="AY131" s="13" t="s">
        <v>111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3" t="s">
        <v>78</v>
      </c>
      <c r="BK131" s="160">
        <f t="shared" si="9"/>
        <v>0</v>
      </c>
      <c r="BL131" s="13" t="s">
        <v>84</v>
      </c>
      <c r="BM131" s="159" t="s">
        <v>731</v>
      </c>
    </row>
    <row r="132" spans="1:65" s="1" customFormat="1" ht="24.2" customHeight="1">
      <c r="A132" s="28"/>
      <c r="B132" s="145"/>
      <c r="C132" s="161" t="s">
        <v>126</v>
      </c>
      <c r="D132" s="161" t="s">
        <v>122</v>
      </c>
      <c r="E132" s="162" t="s">
        <v>732</v>
      </c>
      <c r="F132" s="163" t="s">
        <v>733</v>
      </c>
      <c r="G132" s="164" t="s">
        <v>718</v>
      </c>
      <c r="H132" s="165">
        <v>1</v>
      </c>
      <c r="I132" s="166"/>
      <c r="J132" s="167">
        <f t="shared" si="0"/>
        <v>0</v>
      </c>
      <c r="K132" s="168"/>
      <c r="L132" s="29"/>
      <c r="M132" s="169" t="s">
        <v>1</v>
      </c>
      <c r="N132" s="170" t="s">
        <v>37</v>
      </c>
      <c r="O132" s="57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59" t="s">
        <v>84</v>
      </c>
      <c r="AT132" s="159" t="s">
        <v>122</v>
      </c>
      <c r="AU132" s="159" t="s">
        <v>78</v>
      </c>
      <c r="AY132" s="13" t="s">
        <v>111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3" t="s">
        <v>78</v>
      </c>
      <c r="BK132" s="160">
        <f t="shared" si="9"/>
        <v>0</v>
      </c>
      <c r="BL132" s="13" t="s">
        <v>84</v>
      </c>
      <c r="BM132" s="159" t="s">
        <v>734</v>
      </c>
    </row>
    <row r="133" spans="1:65" s="1" customFormat="1" ht="16.5" customHeight="1">
      <c r="A133" s="28"/>
      <c r="B133" s="145"/>
      <c r="C133" s="161" t="s">
        <v>324</v>
      </c>
      <c r="D133" s="161" t="s">
        <v>122</v>
      </c>
      <c r="E133" s="162" t="s">
        <v>735</v>
      </c>
      <c r="F133" s="163" t="s">
        <v>736</v>
      </c>
      <c r="G133" s="164" t="s">
        <v>177</v>
      </c>
      <c r="H133" s="165">
        <v>2.5</v>
      </c>
      <c r="I133" s="166"/>
      <c r="J133" s="167">
        <f t="shared" si="0"/>
        <v>0</v>
      </c>
      <c r="K133" s="168"/>
      <c r="L133" s="29"/>
      <c r="M133" s="169" t="s">
        <v>1</v>
      </c>
      <c r="N133" s="170" t="s">
        <v>37</v>
      </c>
      <c r="O133" s="57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59" t="s">
        <v>84</v>
      </c>
      <c r="AT133" s="159" t="s">
        <v>122</v>
      </c>
      <c r="AU133" s="159" t="s">
        <v>78</v>
      </c>
      <c r="AY133" s="13" t="s">
        <v>111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3" t="s">
        <v>78</v>
      </c>
      <c r="BK133" s="160">
        <f t="shared" si="9"/>
        <v>0</v>
      </c>
      <c r="BL133" s="13" t="s">
        <v>84</v>
      </c>
      <c r="BM133" s="159" t="s">
        <v>737</v>
      </c>
    </row>
    <row r="134" spans="1:65" s="1" customFormat="1" ht="16.5" customHeight="1">
      <c r="A134" s="28"/>
      <c r="B134" s="145"/>
      <c r="C134" s="161" t="s">
        <v>136</v>
      </c>
      <c r="D134" s="161" t="s">
        <v>122</v>
      </c>
      <c r="E134" s="162" t="s">
        <v>738</v>
      </c>
      <c r="F134" s="163" t="s">
        <v>739</v>
      </c>
      <c r="G134" s="164" t="s">
        <v>319</v>
      </c>
      <c r="H134" s="165">
        <v>105</v>
      </c>
      <c r="I134" s="166"/>
      <c r="J134" s="167">
        <f t="shared" si="0"/>
        <v>0</v>
      </c>
      <c r="K134" s="168"/>
      <c r="L134" s="29"/>
      <c r="M134" s="169" t="s">
        <v>1</v>
      </c>
      <c r="N134" s="170" t="s">
        <v>37</v>
      </c>
      <c r="O134" s="57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59" t="s">
        <v>84</v>
      </c>
      <c r="AT134" s="159" t="s">
        <v>122</v>
      </c>
      <c r="AU134" s="159" t="s">
        <v>78</v>
      </c>
      <c r="AY134" s="13" t="s">
        <v>111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3" t="s">
        <v>78</v>
      </c>
      <c r="BK134" s="160">
        <f t="shared" si="9"/>
        <v>0</v>
      </c>
      <c r="BL134" s="13" t="s">
        <v>84</v>
      </c>
      <c r="BM134" s="159" t="s">
        <v>740</v>
      </c>
    </row>
    <row r="135" spans="1:65" s="1" customFormat="1" ht="16.5" customHeight="1">
      <c r="A135" s="28"/>
      <c r="B135" s="145"/>
      <c r="C135" s="161" t="s">
        <v>390</v>
      </c>
      <c r="D135" s="161" t="s">
        <v>122</v>
      </c>
      <c r="E135" s="162" t="s">
        <v>741</v>
      </c>
      <c r="F135" s="163" t="s">
        <v>742</v>
      </c>
      <c r="G135" s="164" t="s">
        <v>319</v>
      </c>
      <c r="H135" s="165">
        <v>268</v>
      </c>
      <c r="I135" s="166"/>
      <c r="J135" s="167">
        <f t="shared" si="0"/>
        <v>0</v>
      </c>
      <c r="K135" s="168"/>
      <c r="L135" s="29"/>
      <c r="M135" s="169" t="s">
        <v>1</v>
      </c>
      <c r="N135" s="170" t="s">
        <v>37</v>
      </c>
      <c r="O135" s="57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59" t="s">
        <v>84</v>
      </c>
      <c r="AT135" s="159" t="s">
        <v>122</v>
      </c>
      <c r="AU135" s="159" t="s">
        <v>78</v>
      </c>
      <c r="AY135" s="13" t="s">
        <v>111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3" t="s">
        <v>78</v>
      </c>
      <c r="BK135" s="160">
        <f t="shared" si="9"/>
        <v>0</v>
      </c>
      <c r="BL135" s="13" t="s">
        <v>84</v>
      </c>
      <c r="BM135" s="159" t="s">
        <v>743</v>
      </c>
    </row>
    <row r="136" spans="1:65" s="1" customFormat="1" ht="16.5" customHeight="1">
      <c r="A136" s="28"/>
      <c r="B136" s="145"/>
      <c r="C136" s="161" t="s">
        <v>7</v>
      </c>
      <c r="D136" s="161" t="s">
        <v>122</v>
      </c>
      <c r="E136" s="162" t="s">
        <v>744</v>
      </c>
      <c r="F136" s="163" t="s">
        <v>745</v>
      </c>
      <c r="G136" s="164" t="s">
        <v>319</v>
      </c>
      <c r="H136" s="165">
        <v>300</v>
      </c>
      <c r="I136" s="166"/>
      <c r="J136" s="167">
        <f t="shared" si="0"/>
        <v>0</v>
      </c>
      <c r="K136" s="168"/>
      <c r="L136" s="29"/>
      <c r="M136" s="169" t="s">
        <v>1</v>
      </c>
      <c r="N136" s="170" t="s">
        <v>37</v>
      </c>
      <c r="O136" s="57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59" t="s">
        <v>84</v>
      </c>
      <c r="AT136" s="159" t="s">
        <v>122</v>
      </c>
      <c r="AU136" s="159" t="s">
        <v>78</v>
      </c>
      <c r="AY136" s="13" t="s">
        <v>111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3" t="s">
        <v>78</v>
      </c>
      <c r="BK136" s="160">
        <f t="shared" si="9"/>
        <v>0</v>
      </c>
      <c r="BL136" s="13" t="s">
        <v>84</v>
      </c>
      <c r="BM136" s="159" t="s">
        <v>746</v>
      </c>
    </row>
    <row r="137" spans="1:65" s="1" customFormat="1" ht="16.5" customHeight="1">
      <c r="A137" s="28"/>
      <c r="B137" s="145"/>
      <c r="C137" s="161" t="s">
        <v>394</v>
      </c>
      <c r="D137" s="161" t="s">
        <v>122</v>
      </c>
      <c r="E137" s="162" t="s">
        <v>76</v>
      </c>
      <c r="F137" s="163" t="s">
        <v>558</v>
      </c>
      <c r="G137" s="164" t="s">
        <v>543</v>
      </c>
      <c r="H137" s="176"/>
      <c r="I137" s="166"/>
      <c r="J137" s="167">
        <f t="shared" si="0"/>
        <v>0</v>
      </c>
      <c r="K137" s="168"/>
      <c r="L137" s="29"/>
      <c r="M137" s="177" t="s">
        <v>1</v>
      </c>
      <c r="N137" s="178" t="s">
        <v>37</v>
      </c>
      <c r="O137" s="173"/>
      <c r="P137" s="174">
        <f t="shared" si="1"/>
        <v>0</v>
      </c>
      <c r="Q137" s="174">
        <v>0</v>
      </c>
      <c r="R137" s="174">
        <f t="shared" si="2"/>
        <v>0</v>
      </c>
      <c r="S137" s="174">
        <v>0</v>
      </c>
      <c r="T137" s="175">
        <f t="shared" si="3"/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59" t="s">
        <v>84</v>
      </c>
      <c r="AT137" s="159" t="s">
        <v>122</v>
      </c>
      <c r="AU137" s="159" t="s">
        <v>78</v>
      </c>
      <c r="AY137" s="13" t="s">
        <v>111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3" t="s">
        <v>78</v>
      </c>
      <c r="BK137" s="160">
        <f t="shared" si="9"/>
        <v>0</v>
      </c>
      <c r="BL137" s="13" t="s">
        <v>84</v>
      </c>
      <c r="BM137" s="159" t="s">
        <v>747</v>
      </c>
    </row>
    <row r="138" spans="1:65" s="1" customFormat="1" ht="6.95" customHeight="1">
      <c r="A138" s="28"/>
      <c r="B138" s="46"/>
      <c r="C138" s="47"/>
      <c r="D138" s="47"/>
      <c r="E138" s="47"/>
      <c r="F138" s="47"/>
      <c r="G138" s="47"/>
      <c r="H138" s="47"/>
      <c r="I138" s="47"/>
      <c r="J138" s="47"/>
      <c r="K138" s="47"/>
      <c r="L138" s="29"/>
      <c r="M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</row>
  </sheetData>
  <autoFilter ref="C117:K137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2021 - MsÚ Pezinok - Klie...</vt:lpstr>
      <vt:lpstr>2 - Elektroinštalácie </vt:lpstr>
      <vt:lpstr>3 - Rozvádzače</vt:lpstr>
      <vt:lpstr>4 - Murárske práce </vt:lpstr>
      <vt:lpstr>'2 - Elektroinštalácie '!Názvy_tlače</vt:lpstr>
      <vt:lpstr>'2021 - MsÚ Pezinok - Klie...'!Názvy_tlače</vt:lpstr>
      <vt:lpstr>'3 - Rozvádzače'!Názvy_tlače</vt:lpstr>
      <vt:lpstr>'4 - Murárske práce '!Názvy_tlače</vt:lpstr>
      <vt:lpstr>'Rekapitulácia stavby'!Názvy_tlače</vt:lpstr>
      <vt:lpstr>'2 - Elektroinštalácie '!Oblasť_tlače</vt:lpstr>
      <vt:lpstr>'2021 - MsÚ Pezinok - Klie...'!Oblasť_tlače</vt:lpstr>
      <vt:lpstr>'3 - Rozvádzače'!Oblasť_tlače</vt:lpstr>
      <vt:lpstr>'4 - Murárske práce 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Talapka Michal</dc:creator>
  <cp:lastModifiedBy>Sandtner Matej</cp:lastModifiedBy>
  <dcterms:created xsi:type="dcterms:W3CDTF">2021-12-21T19:36:18Z</dcterms:created>
  <dcterms:modified xsi:type="dcterms:W3CDTF">2021-12-22T13:12:01Z</dcterms:modified>
</cp:coreProperties>
</file>