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0BE95B7D-1758-4F28-BC5B-8978756284BD}" xr6:coauthVersionLast="36" xr6:coauthVersionMax="36" xr10:uidLastSave="{00000000-0000-0000-0000-000000000000}"/>
  <bookViews>
    <workbookView xWindow="0" yWindow="0" windowWidth="24420" windowHeight="12420" activeTab="1" xr2:uid="{00000000-000D-0000-FFFF-FFFF00000000}"/>
  </bookViews>
  <sheets>
    <sheet name="Rekapitulácia stavby" sheetId="1" r:id="rId1"/>
    <sheet name="Interiérové vybavenie - nábytok" sheetId="2" r:id="rId2"/>
  </sheets>
  <definedNames>
    <definedName name="_xlnm._FilterDatabase" localSheetId="1" hidden="1">'Interiérové vybavenie - nábytok'!$C$112:$K$150</definedName>
    <definedName name="_xlnm.Print_Titles" localSheetId="1">'Interiérové vybavenie - nábytok'!$112:$112</definedName>
    <definedName name="_xlnm.Print_Titles" localSheetId="0">'Rekapitulácia stavby'!$92:$92</definedName>
    <definedName name="_xlnm.Print_Area" localSheetId="1">'Interiérové vybavenie - nábytok'!$C$4:$J$76,'Interiérové vybavenie - nábytok'!$C$82:$J$96,'Interiérové vybavenie - nábytok'!$C$102:$J$150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133" i="2" l="1"/>
  <c r="L85" i="1" l="1"/>
  <c r="J147" i="2" l="1"/>
  <c r="J148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30" i="2"/>
  <c r="J131" i="2"/>
  <c r="J132" i="2"/>
  <c r="J134" i="2"/>
  <c r="J124" i="2"/>
  <c r="J125" i="2"/>
  <c r="J126" i="2"/>
  <c r="J127" i="2"/>
  <c r="J128" i="2"/>
  <c r="J129" i="2"/>
  <c r="J150" i="2" l="1"/>
  <c r="BF150" i="2" s="1"/>
  <c r="P150" i="2"/>
  <c r="R150" i="2"/>
  <c r="T150" i="2"/>
  <c r="BE150" i="2"/>
  <c r="BG150" i="2"/>
  <c r="BH150" i="2"/>
  <c r="BI150" i="2"/>
  <c r="BK150" i="2"/>
  <c r="J123" i="2" l="1"/>
  <c r="BF123" i="2" s="1"/>
  <c r="P123" i="2"/>
  <c r="R123" i="2"/>
  <c r="T123" i="2"/>
  <c r="BE123" i="2"/>
  <c r="BG123" i="2"/>
  <c r="BH123" i="2"/>
  <c r="BI123" i="2"/>
  <c r="BK123" i="2"/>
  <c r="J35" i="2" l="1"/>
  <c r="J34" i="2"/>
  <c r="AY95" i="1" s="1"/>
  <c r="J33" i="2"/>
  <c r="AX95" i="1" s="1"/>
  <c r="BI149" i="2"/>
  <c r="BH149" i="2"/>
  <c r="BG149" i="2"/>
  <c r="BE149" i="2"/>
  <c r="T149" i="2"/>
  <c r="R149" i="2"/>
  <c r="P149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BI115" i="2"/>
  <c r="BH115" i="2"/>
  <c r="BG115" i="2"/>
  <c r="BE115" i="2"/>
  <c r="T115" i="2"/>
  <c r="R115" i="2"/>
  <c r="P115" i="2"/>
  <c r="F107" i="2"/>
  <c r="E105" i="2"/>
  <c r="F87" i="2"/>
  <c r="E85" i="2"/>
  <c r="J22" i="2"/>
  <c r="E22" i="2"/>
  <c r="J110" i="2" s="1"/>
  <c r="J21" i="2"/>
  <c r="J19" i="2"/>
  <c r="E19" i="2"/>
  <c r="J109" i="2" s="1"/>
  <c r="J18" i="2"/>
  <c r="J16" i="2"/>
  <c r="E16" i="2"/>
  <c r="F110" i="2" s="1"/>
  <c r="J15" i="2"/>
  <c r="J13" i="2"/>
  <c r="E13" i="2"/>
  <c r="F109" i="2" s="1"/>
  <c r="J12" i="2"/>
  <c r="J10" i="2"/>
  <c r="J107" i="2" s="1"/>
  <c r="L90" i="1"/>
  <c r="AM90" i="1"/>
  <c r="AM89" i="1"/>
  <c r="L89" i="1"/>
  <c r="AM87" i="1"/>
  <c r="L87" i="1"/>
  <c r="L84" i="1"/>
  <c r="BK119" i="2"/>
  <c r="BK115" i="2"/>
  <c r="BK120" i="2"/>
  <c r="BK116" i="2"/>
  <c r="J122" i="2"/>
  <c r="J119" i="2"/>
  <c r="J116" i="2"/>
  <c r="J117" i="2"/>
  <c r="BK149" i="2"/>
  <c r="BK121" i="2"/>
  <c r="BK118" i="2"/>
  <c r="BK122" i="2"/>
  <c r="BK117" i="2"/>
  <c r="AS94" i="1"/>
  <c r="J121" i="2"/>
  <c r="J118" i="2"/>
  <c r="J149" i="2"/>
  <c r="J120" i="2"/>
  <c r="J115" i="2"/>
  <c r="F33" i="2" l="1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F35" i="2"/>
  <c r="BD95" i="1" s="1"/>
  <c r="BD94" i="1" s="1"/>
  <c r="W33" i="1" s="1"/>
  <c r="J31" i="2"/>
  <c r="AV95" i="1" s="1"/>
  <c r="BK114" i="2"/>
  <c r="J114" i="2" s="1"/>
  <c r="J95" i="2" s="1"/>
  <c r="P114" i="2"/>
  <c r="P113" i="2" s="1"/>
  <c r="AU95" i="1" s="1"/>
  <c r="AU94" i="1" s="1"/>
  <c r="R114" i="2"/>
  <c r="R113" i="2" s="1"/>
  <c r="T114" i="2"/>
  <c r="T113" i="2" s="1"/>
  <c r="J87" i="2"/>
  <c r="F89" i="2"/>
  <c r="J89" i="2"/>
  <c r="F90" i="2"/>
  <c r="J90" i="2"/>
  <c r="BF115" i="2"/>
  <c r="BF116" i="2"/>
  <c r="BF117" i="2"/>
  <c r="BF118" i="2"/>
  <c r="BF119" i="2"/>
  <c r="BF120" i="2"/>
  <c r="BF121" i="2"/>
  <c r="BF122" i="2"/>
  <c r="BF149" i="2"/>
  <c r="BK113" i="2" l="1"/>
  <c r="J113" i="2" s="1"/>
  <c r="J28" i="2" s="1"/>
  <c r="AG95" i="1" s="1"/>
  <c r="AG94" i="1" s="1"/>
  <c r="AK26" i="1" s="1"/>
  <c r="AX94" i="1"/>
  <c r="J32" i="2"/>
  <c r="AW95" i="1" s="1"/>
  <c r="AT95" i="1" s="1"/>
  <c r="AV94" i="1"/>
  <c r="AK29" i="1" s="1"/>
  <c r="AY94" i="1"/>
  <c r="F32" i="2"/>
  <c r="BA95" i="1" s="1"/>
  <c r="BA94" i="1" s="1"/>
  <c r="W30" i="1" s="1"/>
  <c r="AN95" i="1" l="1"/>
  <c r="J94" i="2"/>
  <c r="J37" i="2"/>
  <c r="AW94" i="1"/>
  <c r="AK30" i="1" s="1"/>
  <c r="AK35" i="1" s="1"/>
  <c r="AT94" i="1" l="1"/>
  <c r="AN94" i="1" s="1"/>
</calcChain>
</file>

<file path=xl/sharedStrings.xml><?xml version="1.0" encoding="utf-8"?>
<sst xmlns="http://schemas.openxmlformats.org/spreadsheetml/2006/main" count="495" uniqueCount="167">
  <si>
    <t>Export Komplet</t>
  </si>
  <si>
    <t/>
  </si>
  <si>
    <t>2.0</t>
  </si>
  <si>
    <t>False</t>
  </si>
  <si>
    <t>{b0023dae-ed7c-4103-af61-bcd6c16ff6ab}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</si>
  <si>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</si>
  <si>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</si>
  <si>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</si>
  <si>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</si>
  <si>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</si>
  <si>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</si>
  <si>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</si>
  <si>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</si>
  <si>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</si>
  <si>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</si>
  <si>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</si>
  <si>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</si>
  <si>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</si>
  <si>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</si>
  <si>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</si>
  <si>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</si>
  <si>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17. 12. 2021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</si>
  <si>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</si>
  <si>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</si>
  <si>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</si>
  <si>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</si>
  <si>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</si>
  <si>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</si>
  <si>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</si>
  <si>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</si>
  <si>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</si>
  <si>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</si>
  <si>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</si>
  <si>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</si>
  <si>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</si>
  <si>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</si>
  <si>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</si>
  <si>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</si>
  <si>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</si>
  <si>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</si>
  <si>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</si>
  <si>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</si>
  <si>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</si>
  <si>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</si>
  <si>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</si>
  <si>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</si>
  <si>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</si>
  <si>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</si>
  <si>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</si>
  <si>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</si>
  <si>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</si>
  <si>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</si>
  <si>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</si>
  <si>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</si>
  <si>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</si>
  <si>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</si>
  <si>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</si>
  <si>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</si>
  <si>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</si>
  <si>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</si>
  <si>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</si>
  <si>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</si>
  <si>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</si>
  <si>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</si>
  <si>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</si>
  <si>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</si>
  <si>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</si>
  <si>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</si>
  <si>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</si>
  <si>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</si>
  <si>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</si>
  <si>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</si>
  <si>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</si>
  <si>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</si>
  <si>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</si>
  <si>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</si>
  <si>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</si>
  <si>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</si>
  <si>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</si>
  <si>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</si>
  <si>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</si>
  <si>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</si>
  <si>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</si>
  <si>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</si>
  <si>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</si>
  <si>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</si>
  <si>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</si>
  <si>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</si>
  <si>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</si>
  <si>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</si>
  <si>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</si>
  <si>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</si>
  <si>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</si>
  <si>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</si>
  <si>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</si>
  <si>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</si>
  <si>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4</t>
  </si>
  <si>
    <t>ROZPOCET</t>
  </si>
  <si>
    <t>K</t>
  </si>
  <si>
    <t>ks</t>
  </si>
  <si>
    <t>2</t>
  </si>
  <si>
    <t>673915678</t>
  </si>
  <si>
    <t>-1608676138</t>
  </si>
  <si>
    <t>3</t>
  </si>
  <si>
    <t>-142627514</t>
  </si>
  <si>
    <t>594063266</t>
  </si>
  <si>
    <t>5</t>
  </si>
  <si>
    <t>súb</t>
  </si>
  <si>
    <t>-847126345</t>
  </si>
  <si>
    <t>6</t>
  </si>
  <si>
    <t>1227769744</t>
  </si>
  <si>
    <t>7</t>
  </si>
  <si>
    <t>-1732918527</t>
  </si>
  <si>
    <t>8</t>
  </si>
  <si>
    <t>1671811286</t>
  </si>
  <si>
    <t>9</t>
  </si>
  <si>
    <t>1603647243</t>
  </si>
  <si>
    <t>10</t>
  </si>
  <si>
    <t>862097579</t>
  </si>
  <si>
    <t>11</t>
  </si>
  <si>
    <t>-521448203</t>
  </si>
  <si>
    <t>Klientské centrum MsÚ Pezinok - Interiérové vybavenie - nábytok</t>
  </si>
  <si>
    <t>Interiérové vybavenie - výroba, doprava, montáž</t>
  </si>
  <si>
    <t>Výroba + doprava + montáž</t>
  </si>
  <si>
    <t>označenie</t>
  </si>
  <si>
    <t>Kancelársky stôl</t>
  </si>
  <si>
    <t>Kancelársky dvojitý stôl</t>
  </si>
  <si>
    <t>Zásuvková skrinka na kolieskach</t>
  </si>
  <si>
    <t>Zásuvková skrinka na klzákoch</t>
  </si>
  <si>
    <t>12</t>
  </si>
  <si>
    <t>_</t>
  </si>
  <si>
    <t>Detský stolík</t>
  </si>
  <si>
    <t>Policový diel</t>
  </si>
  <si>
    <t>Nástenná skrinka s dvierkami</t>
  </si>
  <si>
    <t>Doprava</t>
  </si>
  <si>
    <t>Montáž</t>
  </si>
  <si>
    <t>13</t>
  </si>
  <si>
    <t>16</t>
  </si>
  <si>
    <t>14</t>
  </si>
  <si>
    <t>15</t>
  </si>
  <si>
    <t>17</t>
  </si>
  <si>
    <t>18</t>
  </si>
  <si>
    <t>Konzolový stolík s podperami</t>
  </si>
  <si>
    <t>s</t>
  </si>
  <si>
    <t>Stolička pre klientov FEDRA NEW alebo ekvivalent</t>
  </si>
  <si>
    <t>Kancelárska stolička JACK 903001 alebo ekvivalent</t>
  </si>
  <si>
    <t>Taburet tmavozelený SN-T-ALEXA 4482-EP66029-T alebo ekvivalent</t>
  </si>
  <si>
    <t>Taburet žltý SN-T-ALEXA 4482-EP66028-T alebo ekvivalent</t>
  </si>
  <si>
    <t>Taburet sivý SN-T-ALEXA 4482-EP66026-T alebo ekvivalent</t>
  </si>
  <si>
    <t>Taburet tmavozelený SN-T-SEGONIA 4483-EP66072-T alebo ekvivalent</t>
  </si>
  <si>
    <t>Taburet žltý SN-T-SEGONIA 4483-EP66071-T alebo ekvivalent</t>
  </si>
  <si>
    <t>d</t>
  </si>
  <si>
    <t>Magnetická nástenná popisovacia tabuľa Bi - Office alebo ekvivalent</t>
  </si>
  <si>
    <t>p</t>
  </si>
  <si>
    <t xml:space="preserve">Deliaca polykarbonátová prepážka </t>
  </si>
  <si>
    <t>Ochranná polykarbonátová prepážka medzi stolmi</t>
  </si>
  <si>
    <t>Ochranná polykarbonátová prepážka na stoloch</t>
  </si>
  <si>
    <t>Orientačné infotabule kotvené do steny</t>
  </si>
  <si>
    <t>Orientačné infotabule kotvené do stolov</t>
  </si>
  <si>
    <t>3D nápis na stenu zo styroduru</t>
  </si>
  <si>
    <t>3D nápis na stenu z ocele</t>
  </si>
  <si>
    <t>Interiérové vybavenie - nábytok</t>
  </si>
  <si>
    <t xml:space="preserve">Vstavaná skriňa s dverami </t>
  </si>
  <si>
    <t>Vstavaná skriňa s dverami a schránkami</t>
  </si>
  <si>
    <t>Vstavaná skriňa s dverami a zásuvkami</t>
  </si>
  <si>
    <t>19</t>
  </si>
  <si>
    <t>Vstavaná skriňa s dverami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</si>
</sst>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336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97" workbookViewId="0">
      <selection activeCell="Z101" sqref="Z101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" customHeight="1" x14ac:dyDescent="0.2">
      <c r="AR2" s="181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13" t="s">
        <v>6</v>
      </c>
      <c r="BT2" s="13" t="s">
        <v>7</v>
      </c>
    </row>
    <row r="3" spans="1:74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" customHeight="1" x14ac:dyDescent="0.2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s="1" customFormat="1" ht="12" customHeight="1" x14ac:dyDescent="0.2">
      <c r="B5" s="16"/>
      <c r="D5" s="20" t="s">
        <v>12</v>
      </c>
      <c r="K5" s="157" t="s">
        <v>13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R5" s="16"/>
      <c r="BE5" s="154" t="s">
        <v>14</v>
      </c>
      <c r="BS5" s="13" t="s">
        <v>6</v>
      </c>
    </row>
    <row r="6" spans="1:74" s="1" customFormat="1" ht="36.9" customHeight="1" x14ac:dyDescent="0.2">
      <c r="B6" s="16"/>
      <c r="D6" s="22" t="s">
        <v>15</v>
      </c>
      <c r="K6" s="159" t="s">
        <v>121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R6" s="16"/>
      <c r="BE6" s="155"/>
      <c r="BS6" s="13" t="s">
        <v>6</v>
      </c>
    </row>
    <row r="7" spans="1:74" s="1" customFormat="1" ht="12" customHeight="1" x14ac:dyDescent="0.2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55"/>
      <c r="BS7" s="13" t="s">
        <v>6</v>
      </c>
    </row>
    <row r="8" spans="1:74" s="1" customFormat="1" ht="12" customHeight="1" x14ac:dyDescent="0.2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155"/>
      <c r="BS8" s="13" t="s">
        <v>6</v>
      </c>
    </row>
    <row r="9" spans="1:74" s="1" customFormat="1" ht="14.4" customHeight="1" x14ac:dyDescent="0.2">
      <c r="B9" s="16"/>
      <c r="AR9" s="16"/>
      <c r="BE9" s="155"/>
      <c r="BS9" s="13" t="s">
        <v>6</v>
      </c>
    </row>
    <row r="10" spans="1:74" s="1" customFormat="1" ht="12" customHeight="1" x14ac:dyDescent="0.2">
      <c r="B10" s="16"/>
      <c r="D10" s="23" t="s">
        <v>22</v>
      </c>
      <c r="AK10" s="23" t="s">
        <v>23</v>
      </c>
      <c r="AN10" s="21" t="s">
        <v>1</v>
      </c>
      <c r="AR10" s="16"/>
      <c r="BE10" s="155"/>
      <c r="BS10" s="13" t="s">
        <v>6</v>
      </c>
    </row>
    <row r="11" spans="1:74" s="1" customFormat="1" ht="18.45" customHeight="1" x14ac:dyDescent="0.2">
      <c r="B11" s="16"/>
      <c r="E11" s="21" t="s">
        <v>19</v>
      </c>
      <c r="AK11" s="23" t="s">
        <v>24</v>
      </c>
      <c r="AN11" s="21" t="s">
        <v>1</v>
      </c>
      <c r="AR11" s="16"/>
      <c r="BE11" s="155"/>
      <c r="BS11" s="13" t="s">
        <v>6</v>
      </c>
    </row>
    <row r="12" spans="1:74" s="1" customFormat="1" ht="6.9" customHeight="1" x14ac:dyDescent="0.2">
      <c r="B12" s="16"/>
      <c r="AR12" s="16"/>
      <c r="BE12" s="155"/>
      <c r="BS12" s="13" t="s">
        <v>6</v>
      </c>
    </row>
    <row r="13" spans="1:74" s="1" customFormat="1" ht="12" customHeight="1" x14ac:dyDescent="0.2">
      <c r="B13" s="16"/>
      <c r="D13" s="23" t="s">
        <v>25</v>
      </c>
      <c r="AK13" s="23" t="s">
        <v>23</v>
      </c>
      <c r="AN13" s="25" t="s">
        <v>26</v>
      </c>
      <c r="AR13" s="16"/>
      <c r="BE13" s="155"/>
      <c r="BS13" s="13" t="s">
        <v>6</v>
      </c>
    </row>
    <row r="14" spans="1:74" ht="13.2" x14ac:dyDescent="0.2">
      <c r="B14" s="16"/>
      <c r="E14" s="160" t="s">
        <v>26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23" t="s">
        <v>24</v>
      </c>
      <c r="AN14" s="25" t="s">
        <v>26</v>
      </c>
      <c r="AR14" s="16"/>
      <c r="BE14" s="155"/>
      <c r="BS14" s="13" t="s">
        <v>6</v>
      </c>
    </row>
    <row r="15" spans="1:74" s="1" customFormat="1" ht="6.9" customHeight="1" x14ac:dyDescent="0.2">
      <c r="B15" s="16"/>
      <c r="AR15" s="16"/>
      <c r="BE15" s="155"/>
      <c r="BS15" s="13" t="s">
        <v>3</v>
      </c>
    </row>
    <row r="16" spans="1:74" s="1" customFormat="1" ht="12" customHeight="1" x14ac:dyDescent="0.2">
      <c r="B16" s="16"/>
      <c r="D16" s="23" t="s">
        <v>27</v>
      </c>
      <c r="AK16" s="23" t="s">
        <v>23</v>
      </c>
      <c r="AN16" s="21" t="s">
        <v>1</v>
      </c>
      <c r="AR16" s="16"/>
      <c r="BE16" s="155"/>
      <c r="BS16" s="13" t="s">
        <v>3</v>
      </c>
    </row>
    <row r="17" spans="1:71" s="1" customFormat="1" ht="18.45" customHeight="1" x14ac:dyDescent="0.2">
      <c r="B17" s="16"/>
      <c r="E17" s="21" t="s">
        <v>19</v>
      </c>
      <c r="AK17" s="23" t="s">
        <v>24</v>
      </c>
      <c r="AN17" s="21" t="s">
        <v>1</v>
      </c>
      <c r="AR17" s="16"/>
      <c r="BE17" s="155"/>
      <c r="BS17" s="13" t="s">
        <v>28</v>
      </c>
    </row>
    <row r="18" spans="1:71" s="1" customFormat="1" ht="6.9" customHeight="1" x14ac:dyDescent="0.2">
      <c r="B18" s="16"/>
      <c r="AR18" s="16"/>
      <c r="BE18" s="155"/>
      <c r="BS18" s="13" t="s">
        <v>6</v>
      </c>
    </row>
    <row r="19" spans="1:71" s="1" customFormat="1" ht="12" customHeight="1" x14ac:dyDescent="0.2">
      <c r="B19" s="16"/>
      <c r="D19" s="23" t="s">
        <v>29</v>
      </c>
      <c r="AK19" s="23" t="s">
        <v>23</v>
      </c>
      <c r="AN19" s="21" t="s">
        <v>1</v>
      </c>
      <c r="AR19" s="16"/>
      <c r="BE19" s="155"/>
      <c r="BS19" s="13" t="s">
        <v>6</v>
      </c>
    </row>
    <row r="20" spans="1:71" s="1" customFormat="1" ht="18.45" customHeight="1" x14ac:dyDescent="0.2">
      <c r="B20" s="16"/>
      <c r="E20" s="21" t="s">
        <v>19</v>
      </c>
      <c r="AK20" s="23" t="s">
        <v>24</v>
      </c>
      <c r="AN20" s="21" t="s">
        <v>1</v>
      </c>
      <c r="AR20" s="16"/>
      <c r="BE20" s="155"/>
      <c r="BS20" s="13" t="s">
        <v>28</v>
      </c>
    </row>
    <row r="21" spans="1:71" s="1" customFormat="1" ht="6.9" customHeight="1" x14ac:dyDescent="0.2">
      <c r="B21" s="16"/>
      <c r="AR21" s="16"/>
      <c r="BE21" s="155"/>
    </row>
    <row r="22" spans="1:71" s="1" customFormat="1" ht="12" customHeight="1" x14ac:dyDescent="0.2">
      <c r="B22" s="16"/>
      <c r="D22" s="23" t="s">
        <v>30</v>
      </c>
      <c r="AR22" s="16"/>
      <c r="BE22" s="155"/>
    </row>
    <row r="23" spans="1:71" s="1" customFormat="1" ht="16.5" customHeight="1" x14ac:dyDescent="0.2">
      <c r="B23" s="16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6"/>
      <c r="BE23" s="155"/>
    </row>
    <row r="24" spans="1:71" s="1" customFormat="1" ht="6.9" customHeight="1" x14ac:dyDescent="0.2">
      <c r="B24" s="16"/>
      <c r="AR24" s="16"/>
      <c r="BE24" s="155"/>
    </row>
    <row r="25" spans="1:71" s="1" customFormat="1" ht="6.9" customHeight="1" x14ac:dyDescent="0.2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5"/>
    </row>
    <row r="26" spans="1:71" s="2" customFormat="1" ht="25.95" customHeight="1" x14ac:dyDescent="0.2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63">
        <f>ROUND(AG94,2)</f>
        <v>0</v>
      </c>
      <c r="AL26" s="164"/>
      <c r="AM26" s="164"/>
      <c r="AN26" s="164"/>
      <c r="AO26" s="164"/>
      <c r="AP26" s="28"/>
      <c r="AQ26" s="28"/>
      <c r="AR26" s="29"/>
      <c r="BE26" s="155"/>
    </row>
    <row r="27" spans="1:71" s="2" customFormat="1" ht="6.9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55"/>
    </row>
    <row r="28" spans="1:71" s="2" customFormat="1" ht="13.2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5" t="s">
        <v>32</v>
      </c>
      <c r="M28" s="165"/>
      <c r="N28" s="165"/>
      <c r="O28" s="165"/>
      <c r="P28" s="165"/>
      <c r="Q28" s="28"/>
      <c r="R28" s="28"/>
      <c r="S28" s="28"/>
      <c r="T28" s="28"/>
      <c r="U28" s="28"/>
      <c r="V28" s="28"/>
      <c r="W28" s="165" t="s">
        <v>33</v>
      </c>
      <c r="X28" s="165"/>
      <c r="Y28" s="165"/>
      <c r="Z28" s="165"/>
      <c r="AA28" s="165"/>
      <c r="AB28" s="165"/>
      <c r="AC28" s="165"/>
      <c r="AD28" s="165"/>
      <c r="AE28" s="165"/>
      <c r="AF28" s="28"/>
      <c r="AG28" s="28"/>
      <c r="AH28" s="28"/>
      <c r="AI28" s="28"/>
      <c r="AJ28" s="28"/>
      <c r="AK28" s="165" t="s">
        <v>34</v>
      </c>
      <c r="AL28" s="165"/>
      <c r="AM28" s="165"/>
      <c r="AN28" s="165"/>
      <c r="AO28" s="165"/>
      <c r="AP28" s="28"/>
      <c r="AQ28" s="28"/>
      <c r="AR28" s="29"/>
      <c r="BE28" s="155"/>
    </row>
    <row r="29" spans="1:71" s="3" customFormat="1" ht="14.4" customHeight="1" x14ac:dyDescent="0.2">
      <c r="B29" s="33"/>
      <c r="D29" s="23" t="s">
        <v>35</v>
      </c>
      <c r="F29" s="34" t="s">
        <v>36</v>
      </c>
      <c r="L29" s="168">
        <v>0.2</v>
      </c>
      <c r="M29" s="167"/>
      <c r="N29" s="167"/>
      <c r="O29" s="167"/>
      <c r="P29" s="167"/>
      <c r="Q29" s="35"/>
      <c r="R29" s="35"/>
      <c r="S29" s="35"/>
      <c r="T29" s="35"/>
      <c r="U29" s="35"/>
      <c r="V29" s="35"/>
      <c r="W29" s="166">
        <f>ROUND(AZ94, 2)</f>
        <v>0</v>
      </c>
      <c r="X29" s="167"/>
      <c r="Y29" s="167"/>
      <c r="Z29" s="167"/>
      <c r="AA29" s="167"/>
      <c r="AB29" s="167"/>
      <c r="AC29" s="167"/>
      <c r="AD29" s="167"/>
      <c r="AE29" s="167"/>
      <c r="AF29" s="35"/>
      <c r="AG29" s="35"/>
      <c r="AH29" s="35"/>
      <c r="AI29" s="35"/>
      <c r="AJ29" s="35"/>
      <c r="AK29" s="166">
        <f>ROUND(AV94, 2)</f>
        <v>0</v>
      </c>
      <c r="AL29" s="167"/>
      <c r="AM29" s="167"/>
      <c r="AN29" s="167"/>
      <c r="AO29" s="167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  <c r="BE29" s="156"/>
    </row>
    <row r="30" spans="1:71" s="3" customFormat="1" ht="14.4" customHeight="1" x14ac:dyDescent="0.2">
      <c r="B30" s="33"/>
      <c r="F30" s="34" t="s">
        <v>37</v>
      </c>
      <c r="L30" s="168">
        <v>0.2</v>
      </c>
      <c r="M30" s="167"/>
      <c r="N30" s="167"/>
      <c r="O30" s="167"/>
      <c r="P30" s="167"/>
      <c r="Q30" s="35"/>
      <c r="R30" s="35"/>
      <c r="S30" s="35"/>
      <c r="T30" s="35"/>
      <c r="U30" s="35"/>
      <c r="V30" s="35"/>
      <c r="W30" s="166">
        <f>ROUND(BA94, 2)</f>
        <v>0</v>
      </c>
      <c r="X30" s="167"/>
      <c r="Y30" s="167"/>
      <c r="Z30" s="167"/>
      <c r="AA30" s="167"/>
      <c r="AB30" s="167"/>
      <c r="AC30" s="167"/>
      <c r="AD30" s="167"/>
      <c r="AE30" s="167"/>
      <c r="AF30" s="35"/>
      <c r="AG30" s="35"/>
      <c r="AH30" s="35"/>
      <c r="AI30" s="35"/>
      <c r="AJ30" s="35"/>
      <c r="AK30" s="166">
        <f>ROUND(AW94, 2)</f>
        <v>0</v>
      </c>
      <c r="AL30" s="167"/>
      <c r="AM30" s="167"/>
      <c r="AN30" s="167"/>
      <c r="AO30" s="167"/>
      <c r="AP30" s="35"/>
      <c r="AQ30" s="35"/>
      <c r="AR30" s="36"/>
      <c r="AS30" s="35"/>
      <c r="AT30" s="35"/>
      <c r="AU30" s="35"/>
      <c r="AV30" s="35"/>
      <c r="AW30" s="35"/>
      <c r="AX30" s="35"/>
      <c r="AY30" s="35"/>
      <c r="AZ30" s="35"/>
      <c r="BE30" s="156"/>
    </row>
    <row r="31" spans="1:71" s="3" customFormat="1" ht="14.4" hidden="1" customHeight="1" x14ac:dyDescent="0.2">
      <c r="B31" s="33"/>
      <c r="F31" s="23" t="s">
        <v>38</v>
      </c>
      <c r="L31" s="177">
        <v>0.2</v>
      </c>
      <c r="M31" s="170"/>
      <c r="N31" s="170"/>
      <c r="O31" s="170"/>
      <c r="P31" s="170"/>
      <c r="W31" s="169">
        <f>ROUND(BB94, 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3"/>
      <c r="BE31" s="156"/>
    </row>
    <row r="32" spans="1:71" s="3" customFormat="1" ht="14.4" hidden="1" customHeight="1" x14ac:dyDescent="0.2">
      <c r="B32" s="33"/>
      <c r="F32" s="23" t="s">
        <v>39</v>
      </c>
      <c r="L32" s="177">
        <v>0.2</v>
      </c>
      <c r="M32" s="170"/>
      <c r="N32" s="170"/>
      <c r="O32" s="170"/>
      <c r="P32" s="170"/>
      <c r="W32" s="169">
        <f>ROUND(BC94, 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3"/>
      <c r="BE32" s="156"/>
    </row>
    <row r="33" spans="1:57" s="3" customFormat="1" ht="14.4" hidden="1" customHeight="1" x14ac:dyDescent="0.2">
      <c r="B33" s="33"/>
      <c r="F33" s="34" t="s">
        <v>40</v>
      </c>
      <c r="L33" s="168">
        <v>0</v>
      </c>
      <c r="M33" s="167"/>
      <c r="N33" s="167"/>
      <c r="O33" s="167"/>
      <c r="P33" s="167"/>
      <c r="Q33" s="35"/>
      <c r="R33" s="35"/>
      <c r="S33" s="35"/>
      <c r="T33" s="35"/>
      <c r="U33" s="35"/>
      <c r="V33" s="35"/>
      <c r="W33" s="166">
        <f>ROUND(BD94, 2)</f>
        <v>0</v>
      </c>
      <c r="X33" s="167"/>
      <c r="Y33" s="167"/>
      <c r="Z33" s="167"/>
      <c r="AA33" s="167"/>
      <c r="AB33" s="167"/>
      <c r="AC33" s="167"/>
      <c r="AD33" s="167"/>
      <c r="AE33" s="167"/>
      <c r="AF33" s="35"/>
      <c r="AG33" s="35"/>
      <c r="AH33" s="35"/>
      <c r="AI33" s="35"/>
      <c r="AJ33" s="35"/>
      <c r="AK33" s="166">
        <v>0</v>
      </c>
      <c r="AL33" s="167"/>
      <c r="AM33" s="167"/>
      <c r="AN33" s="167"/>
      <c r="AO33" s="167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  <c r="BE33" s="156"/>
    </row>
    <row r="34" spans="1:57" s="2" customFormat="1" ht="6.9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55"/>
    </row>
    <row r="35" spans="1:57" s="2" customFormat="1" ht="25.95" customHeight="1" x14ac:dyDescent="0.2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173" t="s">
        <v>43</v>
      </c>
      <c r="Y35" s="174"/>
      <c r="Z35" s="174"/>
      <c r="AA35" s="174"/>
      <c r="AB35" s="174"/>
      <c r="AC35" s="39"/>
      <c r="AD35" s="39"/>
      <c r="AE35" s="39"/>
      <c r="AF35" s="39"/>
      <c r="AG35" s="39"/>
      <c r="AH35" s="39"/>
      <c r="AI35" s="39"/>
      <c r="AJ35" s="39"/>
      <c r="AK35" s="175">
        <f>SUM(AK26:AK33)</f>
        <v>0</v>
      </c>
      <c r="AL35" s="174"/>
      <c r="AM35" s="174"/>
      <c r="AN35" s="174"/>
      <c r="AO35" s="176"/>
      <c r="AP35" s="37"/>
      <c r="AQ35" s="37"/>
      <c r="AR35" s="29"/>
      <c r="BE35" s="28"/>
    </row>
    <row r="36" spans="1:57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 x14ac:dyDescent="0.2">
      <c r="B38" s="16"/>
      <c r="AR38" s="16"/>
    </row>
    <row r="39" spans="1:57" s="1" customFormat="1" ht="14.4" customHeight="1" x14ac:dyDescent="0.2">
      <c r="B39" s="16"/>
      <c r="AR39" s="16"/>
    </row>
    <row r="40" spans="1:57" s="1" customFormat="1" ht="14.4" customHeight="1" x14ac:dyDescent="0.2">
      <c r="B40" s="16"/>
      <c r="AR40" s="16"/>
    </row>
    <row r="41" spans="1:57" s="1" customFormat="1" ht="14.4" customHeight="1" x14ac:dyDescent="0.2">
      <c r="B41" s="16"/>
      <c r="AR41" s="16"/>
    </row>
    <row r="42" spans="1:57" s="1" customFormat="1" ht="14.4" customHeight="1" x14ac:dyDescent="0.2">
      <c r="B42" s="16"/>
      <c r="AR42" s="16"/>
    </row>
    <row r="43" spans="1:57" s="1" customFormat="1" ht="14.4" customHeight="1" x14ac:dyDescent="0.2">
      <c r="B43" s="16"/>
      <c r="AR43" s="16"/>
    </row>
    <row r="44" spans="1:57" s="1" customFormat="1" ht="14.4" customHeight="1" x14ac:dyDescent="0.2">
      <c r="B44" s="16"/>
      <c r="AR44" s="16"/>
    </row>
    <row r="45" spans="1:57" s="1" customFormat="1" ht="14.4" customHeight="1" x14ac:dyDescent="0.2">
      <c r="B45" s="16"/>
      <c r="AR45" s="16"/>
    </row>
    <row r="46" spans="1:57" s="1" customFormat="1" ht="14.4" customHeight="1" x14ac:dyDescent="0.2">
      <c r="B46" s="16"/>
      <c r="AR46" s="16"/>
    </row>
    <row r="47" spans="1:57" s="1" customFormat="1" ht="14.4" customHeight="1" x14ac:dyDescent="0.2">
      <c r="B47" s="16"/>
      <c r="AR47" s="16"/>
    </row>
    <row r="48" spans="1:57" s="1" customFormat="1" ht="14.4" customHeight="1" x14ac:dyDescent="0.2">
      <c r="B48" s="16"/>
      <c r="AR48" s="16"/>
    </row>
    <row r="49" spans="1:57" s="2" customFormat="1" ht="14.4" customHeight="1" x14ac:dyDescent="0.2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 x14ac:dyDescent="0.2">
      <c r="B50" s="16"/>
      <c r="AR50" s="16"/>
    </row>
    <row r="51" spans="1:57" x14ac:dyDescent="0.2">
      <c r="B51" s="16"/>
      <c r="AR51" s="16"/>
    </row>
    <row r="52" spans="1:57" x14ac:dyDescent="0.2">
      <c r="B52" s="16"/>
      <c r="AR52" s="16"/>
    </row>
    <row r="53" spans="1:57" x14ac:dyDescent="0.2">
      <c r="B53" s="16"/>
      <c r="AR53" s="16"/>
    </row>
    <row r="54" spans="1:57" x14ac:dyDescent="0.2">
      <c r="B54" s="16"/>
      <c r="AR54" s="16"/>
    </row>
    <row r="55" spans="1:57" x14ac:dyDescent="0.2">
      <c r="B55" s="16"/>
      <c r="AR55" s="16"/>
    </row>
    <row r="56" spans="1:57" x14ac:dyDescent="0.2">
      <c r="B56" s="16"/>
      <c r="AR56" s="16"/>
    </row>
    <row r="57" spans="1:57" x14ac:dyDescent="0.2">
      <c r="B57" s="16"/>
      <c r="AR57" s="16"/>
    </row>
    <row r="58" spans="1:57" x14ac:dyDescent="0.2">
      <c r="B58" s="16"/>
      <c r="AR58" s="16"/>
    </row>
    <row r="59" spans="1:57" x14ac:dyDescent="0.2">
      <c r="B59" s="16"/>
      <c r="AR59" s="16"/>
    </row>
    <row r="60" spans="1:57" s="2" customFormat="1" ht="13.2" x14ac:dyDescent="0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 x14ac:dyDescent="0.2">
      <c r="B61" s="16"/>
      <c r="AR61" s="16"/>
    </row>
    <row r="62" spans="1:57" x14ac:dyDescent="0.2">
      <c r="B62" s="16"/>
      <c r="AR62" s="16"/>
    </row>
    <row r="63" spans="1:57" x14ac:dyDescent="0.2">
      <c r="B63" s="16"/>
      <c r="AR63" s="16"/>
    </row>
    <row r="64" spans="1:57" s="2" customFormat="1" ht="13.2" x14ac:dyDescent="0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 x14ac:dyDescent="0.2">
      <c r="B65" s="16"/>
      <c r="AR65" s="16"/>
    </row>
    <row r="66" spans="1:57" x14ac:dyDescent="0.2">
      <c r="B66" s="16"/>
      <c r="AR66" s="16"/>
    </row>
    <row r="67" spans="1:57" x14ac:dyDescent="0.2">
      <c r="B67" s="16"/>
      <c r="AR67" s="16"/>
    </row>
    <row r="68" spans="1:57" x14ac:dyDescent="0.2">
      <c r="B68" s="16"/>
      <c r="AR68" s="16"/>
    </row>
    <row r="69" spans="1:57" x14ac:dyDescent="0.2">
      <c r="B69" s="16"/>
      <c r="AR69" s="16"/>
    </row>
    <row r="70" spans="1:57" x14ac:dyDescent="0.2">
      <c r="B70" s="16"/>
      <c r="AR70" s="16"/>
    </row>
    <row r="71" spans="1:57" x14ac:dyDescent="0.2">
      <c r="B71" s="16"/>
      <c r="AR71" s="16"/>
    </row>
    <row r="72" spans="1:57" x14ac:dyDescent="0.2">
      <c r="B72" s="16"/>
      <c r="AR72" s="16"/>
    </row>
    <row r="73" spans="1:57" x14ac:dyDescent="0.2">
      <c r="B73" s="16"/>
      <c r="AR73" s="16"/>
    </row>
    <row r="74" spans="1:57" x14ac:dyDescent="0.2">
      <c r="B74" s="16"/>
      <c r="AR74" s="16"/>
    </row>
    <row r="75" spans="1:57" s="2" customFormat="1" ht="13.2" x14ac:dyDescent="0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0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0" s="2" customFormat="1" ht="24.9" customHeight="1" x14ac:dyDescent="0.2">
      <c r="A82" s="28"/>
      <c r="B82" s="29"/>
      <c r="C82" s="17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 x14ac:dyDescent="0.2">
      <c r="B84" s="50"/>
      <c r="C84" s="23" t="s">
        <v>12</v>
      </c>
      <c r="L84" s="4" t="str">
        <f>K5</f>
        <v>2021</v>
      </c>
      <c r="AR84" s="50"/>
    </row>
    <row r="85" spans="1:90" s="5" customFormat="1" ht="36.9" customHeight="1" x14ac:dyDescent="0.2">
      <c r="B85" s="51"/>
      <c r="C85" s="52" t="s">
        <v>15</v>
      </c>
      <c r="L85" s="187" t="str">
        <f>K6</f>
        <v>Klientské centrum MsÚ Pezinok - Interiérové vybavenie - nábytok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51"/>
    </row>
    <row r="86" spans="1:90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 x14ac:dyDescent="0.2">
      <c r="A87" s="28"/>
      <c r="B87" s="29"/>
      <c r="C87" s="23" t="s">
        <v>18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20</v>
      </c>
      <c r="AJ87" s="28"/>
      <c r="AK87" s="28"/>
      <c r="AL87" s="28"/>
      <c r="AM87" s="189" t="str">
        <f>IF(AN8= "","",AN8)</f>
        <v>17. 12. 2021</v>
      </c>
      <c r="AN87" s="189"/>
      <c r="AO87" s="28"/>
      <c r="AP87" s="28"/>
      <c r="AQ87" s="28"/>
      <c r="AR87" s="29"/>
      <c r="BE87" s="28"/>
    </row>
    <row r="88" spans="1:90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15" customHeight="1" x14ac:dyDescent="0.2">
      <c r="A89" s="28"/>
      <c r="B89" s="29"/>
      <c r="C89" s="23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90" t="str">
        <f>IF(E17="","",E17)</f>
        <v xml:space="preserve"> </v>
      </c>
      <c r="AN89" s="191"/>
      <c r="AO89" s="191"/>
      <c r="AP89" s="191"/>
      <c r="AQ89" s="28"/>
      <c r="AR89" s="29"/>
      <c r="AS89" s="192" t="s">
        <v>51</v>
      </c>
      <c r="AT89" s="193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0" s="2" customFormat="1" ht="15.15" customHeight="1" x14ac:dyDescent="0.2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29</v>
      </c>
      <c r="AJ90" s="28"/>
      <c r="AK90" s="28"/>
      <c r="AL90" s="28"/>
      <c r="AM90" s="190" t="str">
        <f>IF(E20="","",E20)</f>
        <v xml:space="preserve"> </v>
      </c>
      <c r="AN90" s="191"/>
      <c r="AO90" s="191"/>
      <c r="AP90" s="191"/>
      <c r="AQ90" s="28"/>
      <c r="AR90" s="29"/>
      <c r="AS90" s="194"/>
      <c r="AT90" s="195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0" s="2" customFormat="1" ht="10.9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4"/>
      <c r="AT91" s="195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0" s="2" customFormat="1" ht="29.25" customHeight="1" x14ac:dyDescent="0.2">
      <c r="A92" s="28"/>
      <c r="B92" s="29"/>
      <c r="C92" s="182" t="s">
        <v>52</v>
      </c>
      <c r="D92" s="183"/>
      <c r="E92" s="183"/>
      <c r="F92" s="183"/>
      <c r="G92" s="183"/>
      <c r="H92" s="59"/>
      <c r="I92" s="184" t="s">
        <v>53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5" t="s">
        <v>54</v>
      </c>
      <c r="AH92" s="183"/>
      <c r="AI92" s="183"/>
      <c r="AJ92" s="183"/>
      <c r="AK92" s="183"/>
      <c r="AL92" s="183"/>
      <c r="AM92" s="183"/>
      <c r="AN92" s="184" t="s">
        <v>55</v>
      </c>
      <c r="AO92" s="183"/>
      <c r="AP92" s="186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0" s="2" customFormat="1" ht="10.9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0" s="6" customFormat="1" ht="32.4" customHeight="1" x14ac:dyDescent="0.2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0" s="7" customFormat="1" ht="16.5" customHeight="1" x14ac:dyDescent="0.2">
      <c r="A95" s="77" t="s">
        <v>74</v>
      </c>
      <c r="B95" s="78"/>
      <c r="C95" s="79"/>
      <c r="D95" s="178" t="s">
        <v>13</v>
      </c>
      <c r="E95" s="178"/>
      <c r="F95" s="178"/>
      <c r="G95" s="178"/>
      <c r="H95" s="178"/>
      <c r="I95" s="80"/>
      <c r="J95" s="178" t="s">
        <v>161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1">
        <f>'Interiérové vybavenie - nábytok'!J28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81" t="s">
        <v>75</v>
      </c>
      <c r="AR95" s="78"/>
      <c r="AS95" s="82">
        <v>0</v>
      </c>
      <c r="AT95" s="83">
        <f>ROUND(SUM(AV95:AW95),2)</f>
        <v>0</v>
      </c>
      <c r="AU95" s="84">
        <f>'Interiérové vybavenie - nábytok'!P113</f>
        <v>0</v>
      </c>
      <c r="AV95" s="83">
        <f>'Interiérové vybavenie - nábytok'!J31</f>
        <v>0</v>
      </c>
      <c r="AW95" s="83">
        <f>'Interiérové vybavenie - nábytok'!J32</f>
        <v>0</v>
      </c>
      <c r="AX95" s="83">
        <f>'Interiérové vybavenie - nábytok'!J33</f>
        <v>0</v>
      </c>
      <c r="AY95" s="83">
        <f>'Interiérové vybavenie - nábytok'!J34</f>
        <v>0</v>
      </c>
      <c r="AZ95" s="83">
        <f>'Interiérové vybavenie - nábytok'!F31</f>
        <v>0</v>
      </c>
      <c r="BA95" s="83">
        <f>'Interiérové vybavenie - nábytok'!F32</f>
        <v>0</v>
      </c>
      <c r="BB95" s="83">
        <f>'Interiérové vybavenie - nábytok'!F33</f>
        <v>0</v>
      </c>
      <c r="BC95" s="83">
        <f>'Interiérové vybavenie - nábytok'!F34</f>
        <v>0</v>
      </c>
      <c r="BD95" s="85">
        <f>'Interiérové vybavenie - nábytok'!F35</f>
        <v>0</v>
      </c>
      <c r="BT95" s="86" t="s">
        <v>76</v>
      </c>
      <c r="BU95" s="86" t="s">
        <v>77</v>
      </c>
      <c r="BV95" s="86" t="s">
        <v>72</v>
      </c>
      <c r="BW95" s="86" t="s">
        <v>4</v>
      </c>
      <c r="BX95" s="86" t="s">
        <v>73</v>
      </c>
      <c r="CL95" s="86" t="s">
        <v>1</v>
      </c>
    </row>
    <row r="96" spans="1:90" s="2" customFormat="1" ht="30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 - Klientské centrum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9"/>
  <sheetViews>
    <sheetView showGridLines="0" tabSelected="1" topLeftCell="A115" workbookViewId="0">
      <selection activeCell="H134" sqref="H13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81" t="s">
        <v>5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AT2" s="13" t="s">
        <v>4</v>
      </c>
    </row>
    <row r="3" spans="1:46" s="1" customFormat="1" ht="6.9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1:46" s="1" customFormat="1" ht="24.9" customHeight="1" x14ac:dyDescent="0.2">
      <c r="B4" s="16"/>
      <c r="D4" s="17" t="s">
        <v>78</v>
      </c>
      <c r="L4" s="16"/>
      <c r="M4" s="87" t="s">
        <v>9</v>
      </c>
      <c r="AT4" s="13" t="s">
        <v>3</v>
      </c>
    </row>
    <row r="5" spans="1:46" s="1" customFormat="1" ht="6.9" customHeight="1" x14ac:dyDescent="0.2">
      <c r="B5" s="16"/>
      <c r="L5" s="16"/>
    </row>
    <row r="6" spans="1:46" s="2" customFormat="1" ht="12" customHeight="1" x14ac:dyDescent="0.2">
      <c r="A6" s="28"/>
      <c r="B6" s="29"/>
      <c r="C6" s="28"/>
      <c r="D6" s="23" t="s">
        <v>15</v>
      </c>
      <c r="E6" s="28"/>
      <c r="F6" s="28"/>
      <c r="G6" s="28"/>
      <c r="H6" s="28"/>
      <c r="I6" s="28"/>
      <c r="J6" s="28"/>
      <c r="K6" s="28"/>
      <c r="L6" s="4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 x14ac:dyDescent="0.2">
      <c r="A7" s="28"/>
      <c r="B7" s="29"/>
      <c r="C7" s="28"/>
      <c r="D7" s="28"/>
      <c r="E7" s="187" t="s">
        <v>121</v>
      </c>
      <c r="F7" s="196"/>
      <c r="G7" s="196"/>
      <c r="H7" s="196"/>
      <c r="I7" s="28"/>
      <c r="J7" s="28"/>
      <c r="K7" s="28"/>
      <c r="L7" s="4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x14ac:dyDescent="0.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 x14ac:dyDescent="0.2">
      <c r="A9" s="28"/>
      <c r="B9" s="29"/>
      <c r="C9" s="28"/>
      <c r="D9" s="23" t="s">
        <v>16</v>
      </c>
      <c r="E9" s="28"/>
      <c r="F9" s="21" t="s">
        <v>1</v>
      </c>
      <c r="G9" s="28"/>
      <c r="H9" s="28"/>
      <c r="I9" s="23" t="s">
        <v>17</v>
      </c>
      <c r="J9" s="21" t="s">
        <v>1</v>
      </c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 x14ac:dyDescent="0.2">
      <c r="A10" s="28"/>
      <c r="B10" s="29"/>
      <c r="C10" s="28"/>
      <c r="D10" s="23" t="s">
        <v>18</v>
      </c>
      <c r="E10" s="28"/>
      <c r="F10" s="21" t="s">
        <v>19</v>
      </c>
      <c r="G10" s="28"/>
      <c r="H10" s="28"/>
      <c r="I10" s="23" t="s">
        <v>20</v>
      </c>
      <c r="J10" s="54" t="str">
        <f>'Rekapitulácia stavby'!AN8</f>
        <v>17. 12. 2021</v>
      </c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5" customHeight="1" x14ac:dyDescent="0.2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 x14ac:dyDescent="0.2">
      <c r="A12" s="28"/>
      <c r="B12" s="29"/>
      <c r="C12" s="28"/>
      <c r="D12" s="23" t="s">
        <v>22</v>
      </c>
      <c r="E12" s="28"/>
      <c r="F12" s="28"/>
      <c r="G12" s="28"/>
      <c r="H12" s="28"/>
      <c r="I12" s="23" t="s">
        <v>23</v>
      </c>
      <c r="J12" s="21" t="str">
        <f>IF('Rekapitulácia stavby'!AN10="","",'Rekapitulácia stavby'!AN10)</f>
        <v/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 x14ac:dyDescent="0.2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24</v>
      </c>
      <c r="J13" s="21" t="str">
        <f>IF('Rekapitulácia stavby'!AN11="","",'Rekapitulácia stavby'!AN11)</f>
        <v/>
      </c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" customHeight="1" x14ac:dyDescent="0.2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 x14ac:dyDescent="0.2">
      <c r="A15" s="28"/>
      <c r="B15" s="29"/>
      <c r="C15" s="28"/>
      <c r="D15" s="23" t="s">
        <v>25</v>
      </c>
      <c r="E15" s="28"/>
      <c r="F15" s="28"/>
      <c r="G15" s="28"/>
      <c r="H15" s="28"/>
      <c r="I15" s="23" t="s">
        <v>23</v>
      </c>
      <c r="J15" s="24" t="str">
        <f>'Rekapitulácia stavby'!AN13</f>
        <v>Vyplň údaj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 x14ac:dyDescent="0.2">
      <c r="A16" s="28"/>
      <c r="B16" s="29"/>
      <c r="C16" s="28"/>
      <c r="D16" s="28"/>
      <c r="E16" s="197" t="str">
        <f>'Rekapitulácia stavby'!E14</f>
        <v>Vyplň údaj</v>
      </c>
      <c r="F16" s="157"/>
      <c r="G16" s="157"/>
      <c r="H16" s="157"/>
      <c r="I16" s="23" t="s">
        <v>24</v>
      </c>
      <c r="J16" s="24" t="str">
        <f>'Rekapitulácia stavby'!AN14</f>
        <v>Vyplň údaj</v>
      </c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" customHeight="1" x14ac:dyDescent="0.2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 x14ac:dyDescent="0.2">
      <c r="A18" s="28"/>
      <c r="B18" s="29"/>
      <c r="C18" s="28"/>
      <c r="D18" s="23" t="s">
        <v>27</v>
      </c>
      <c r="E18" s="28"/>
      <c r="F18" s="28"/>
      <c r="G18" s="28"/>
      <c r="H18" s="28"/>
      <c r="I18" s="23" t="s">
        <v>23</v>
      </c>
      <c r="J18" s="21" t="str">
        <f>IF('Rekapitulácia stavby'!AN16="","",'Rekapitulácia stavby'!AN16)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 x14ac:dyDescent="0.2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24</v>
      </c>
      <c r="J19" s="21" t="str">
        <f>IF('Rekapitulácia stavby'!AN17="","",'Rekapitulácia stavby'!AN17)</f>
        <v/>
      </c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" customHeight="1" x14ac:dyDescent="0.2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 x14ac:dyDescent="0.2">
      <c r="A21" s="28"/>
      <c r="B21" s="29"/>
      <c r="C21" s="28"/>
      <c r="D21" s="23" t="s">
        <v>29</v>
      </c>
      <c r="E21" s="28"/>
      <c r="F21" s="28"/>
      <c r="G21" s="28"/>
      <c r="H21" s="28"/>
      <c r="I21" s="23" t="s">
        <v>23</v>
      </c>
      <c r="J21" s="21" t="str">
        <f>IF('Rekapitulácia stavby'!AN19="","",'Rekapitulácia stavby'!AN19)</f>
        <v/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 x14ac:dyDescent="0.2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24</v>
      </c>
      <c r="J22" s="21" t="str">
        <f>IF('Rekapitulácia stavby'!AN20="","",'Rekapitulácia stavby'!AN20)</f>
        <v/>
      </c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" customHeight="1" x14ac:dyDescent="0.2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 x14ac:dyDescent="0.2">
      <c r="A24" s="28"/>
      <c r="B24" s="29"/>
      <c r="C24" s="28"/>
      <c r="D24" s="23" t="s">
        <v>30</v>
      </c>
      <c r="E24" s="28"/>
      <c r="F24" s="28"/>
      <c r="G24" s="28"/>
      <c r="H24" s="28"/>
      <c r="I24" s="28"/>
      <c r="J24" s="28"/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 x14ac:dyDescent="0.2">
      <c r="A25" s="88"/>
      <c r="B25" s="89"/>
      <c r="C25" s="88"/>
      <c r="D25" s="88"/>
      <c r="E25" s="162" t="s">
        <v>1</v>
      </c>
      <c r="F25" s="162"/>
      <c r="G25" s="162"/>
      <c r="H25" s="162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" customHeight="1" x14ac:dyDescent="0.2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 x14ac:dyDescent="0.2">
      <c r="A27" s="28"/>
      <c r="B27" s="29"/>
      <c r="C27" s="28"/>
      <c r="D27" s="65"/>
      <c r="E27" s="65"/>
      <c r="F27" s="65"/>
      <c r="G27" s="65"/>
      <c r="H27" s="65"/>
      <c r="I27" s="65"/>
      <c r="J27" s="65"/>
      <c r="K27" s="65"/>
      <c r="L27" s="41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 x14ac:dyDescent="0.2">
      <c r="A28" s="28"/>
      <c r="B28" s="29"/>
      <c r="C28" s="28"/>
      <c r="D28" s="91" t="s">
        <v>31</v>
      </c>
      <c r="E28" s="28"/>
      <c r="F28" s="28"/>
      <c r="G28" s="28"/>
      <c r="H28" s="28"/>
      <c r="I28" s="28"/>
      <c r="J28" s="70">
        <f>ROUND(J113, 2)</f>
        <v>0</v>
      </c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 x14ac:dyDescent="0.2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 x14ac:dyDescent="0.2">
      <c r="A30" s="28"/>
      <c r="B30" s="29"/>
      <c r="C30" s="28"/>
      <c r="D30" s="28"/>
      <c r="E30" s="28"/>
      <c r="F30" s="32" t="s">
        <v>33</v>
      </c>
      <c r="G30" s="28"/>
      <c r="H30" s="28"/>
      <c r="I30" s="32" t="s">
        <v>32</v>
      </c>
      <c r="J30" s="32" t="s">
        <v>34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 x14ac:dyDescent="0.2">
      <c r="A31" s="28"/>
      <c r="B31" s="29"/>
      <c r="C31" s="28"/>
      <c r="D31" s="92" t="s">
        <v>35</v>
      </c>
      <c r="E31" s="34" t="s">
        <v>36</v>
      </c>
      <c r="F31" s="93">
        <f>ROUND((SUM(BE113:BE150)),  2)</f>
        <v>0</v>
      </c>
      <c r="G31" s="94"/>
      <c r="H31" s="94"/>
      <c r="I31" s="95">
        <v>0.2</v>
      </c>
      <c r="J31" s="93">
        <f>ROUND(((SUM(BE113:BE150))*I31),  2)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 x14ac:dyDescent="0.2">
      <c r="A32" s="28"/>
      <c r="B32" s="29"/>
      <c r="C32" s="28"/>
      <c r="D32" s="28"/>
      <c r="E32" s="34" t="s">
        <v>37</v>
      </c>
      <c r="F32" s="93">
        <f>ROUND((SUM(BF113:BF150)),  2)</f>
        <v>0</v>
      </c>
      <c r="G32" s="94"/>
      <c r="H32" s="94"/>
      <c r="I32" s="95">
        <v>0.2</v>
      </c>
      <c r="J32" s="93">
        <f>ROUND(((SUM(BF113:BF150))*I32), 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hidden="1" customHeight="1" x14ac:dyDescent="0.2">
      <c r="A33" s="28"/>
      <c r="B33" s="29"/>
      <c r="C33" s="28"/>
      <c r="D33" s="28"/>
      <c r="E33" s="23" t="s">
        <v>38</v>
      </c>
      <c r="F33" s="96">
        <f>ROUND((SUM(BG113:BG150)),  2)</f>
        <v>0</v>
      </c>
      <c r="G33" s="28"/>
      <c r="H33" s="28"/>
      <c r="I33" s="97">
        <v>0.2</v>
      </c>
      <c r="J33" s="96">
        <f>0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hidden="1" customHeight="1" x14ac:dyDescent="0.2">
      <c r="A34" s="28"/>
      <c r="B34" s="29"/>
      <c r="C34" s="28"/>
      <c r="D34" s="28"/>
      <c r="E34" s="23" t="s">
        <v>39</v>
      </c>
      <c r="F34" s="96">
        <f>ROUND((SUM(BH113:BH150)),  2)</f>
        <v>0</v>
      </c>
      <c r="G34" s="28"/>
      <c r="H34" s="28"/>
      <c r="I34" s="97">
        <v>0.2</v>
      </c>
      <c r="J34" s="96">
        <f>0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 x14ac:dyDescent="0.2">
      <c r="A35" s="28"/>
      <c r="B35" s="29"/>
      <c r="C35" s="28"/>
      <c r="D35" s="28"/>
      <c r="E35" s="34" t="s">
        <v>40</v>
      </c>
      <c r="F35" s="93">
        <f>ROUND((SUM(BI113:BI150)),  2)</f>
        <v>0</v>
      </c>
      <c r="G35" s="94"/>
      <c r="H35" s="94"/>
      <c r="I35" s="95">
        <v>0</v>
      </c>
      <c r="J35" s="93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 x14ac:dyDescent="0.2">
      <c r="A37" s="28"/>
      <c r="B37" s="29"/>
      <c r="C37" s="98"/>
      <c r="D37" s="99" t="s">
        <v>41</v>
      </c>
      <c r="E37" s="59"/>
      <c r="F37" s="59"/>
      <c r="G37" s="100" t="s">
        <v>42</v>
      </c>
      <c r="H37" s="101" t="s">
        <v>43</v>
      </c>
      <c r="I37" s="59"/>
      <c r="J37" s="102">
        <f>SUM(J28:J35)</f>
        <v>0</v>
      </c>
      <c r="K37" s="103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" customHeight="1" x14ac:dyDescent="0.2">
      <c r="B39" s="16"/>
      <c r="L39" s="16"/>
    </row>
    <row r="40" spans="1:31" s="1" customFormat="1" ht="14.4" customHeight="1" x14ac:dyDescent="0.2">
      <c r="B40" s="16"/>
      <c r="L40" s="16"/>
    </row>
    <row r="41" spans="1:31" s="1" customFormat="1" ht="14.4" customHeight="1" x14ac:dyDescent="0.2">
      <c r="B41" s="16"/>
      <c r="L41" s="16"/>
    </row>
    <row r="42" spans="1:31" s="1" customFormat="1" ht="14.4" customHeight="1" x14ac:dyDescent="0.2">
      <c r="B42" s="16"/>
      <c r="L42" s="16"/>
    </row>
    <row r="43" spans="1:31" s="1" customFormat="1" ht="14.4" customHeight="1" x14ac:dyDescent="0.2">
      <c r="B43" s="16"/>
      <c r="L43" s="16"/>
    </row>
    <row r="44" spans="1:31" s="1" customFormat="1" ht="14.4" customHeight="1" x14ac:dyDescent="0.2">
      <c r="B44" s="16"/>
      <c r="L44" s="16"/>
    </row>
    <row r="45" spans="1:31" s="1" customFormat="1" ht="14.4" customHeight="1" x14ac:dyDescent="0.2">
      <c r="B45" s="16"/>
      <c r="L45" s="16"/>
    </row>
    <row r="46" spans="1:31" s="1" customFormat="1" ht="14.4" customHeight="1" x14ac:dyDescent="0.2">
      <c r="B46" s="16"/>
      <c r="L46" s="16"/>
    </row>
    <row r="47" spans="1:31" s="1" customFormat="1" ht="14.4" customHeight="1" x14ac:dyDescent="0.2">
      <c r="B47" s="16"/>
      <c r="L47" s="16"/>
    </row>
    <row r="48" spans="1:31" s="1" customFormat="1" ht="14.4" customHeight="1" x14ac:dyDescent="0.2">
      <c r="B48" s="16"/>
      <c r="L48" s="16"/>
    </row>
    <row r="49" spans="1:31" s="1" customFormat="1" ht="14.4" customHeight="1" x14ac:dyDescent="0.2">
      <c r="B49" s="16"/>
      <c r="L49" s="16"/>
    </row>
    <row r="50" spans="1:31" s="2" customFormat="1" ht="14.4" customHeight="1" x14ac:dyDescent="0.2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 x14ac:dyDescent="0.2">
      <c r="B51" s="16"/>
      <c r="L51" s="16"/>
    </row>
    <row r="52" spans="1:31" x14ac:dyDescent="0.2">
      <c r="B52" s="16"/>
      <c r="L52" s="16"/>
    </row>
    <row r="53" spans="1:31" x14ac:dyDescent="0.2">
      <c r="B53" s="16"/>
      <c r="L53" s="16"/>
    </row>
    <row r="54" spans="1:31" x14ac:dyDescent="0.2">
      <c r="B54" s="16"/>
      <c r="L54" s="16"/>
    </row>
    <row r="55" spans="1:31" x14ac:dyDescent="0.2">
      <c r="B55" s="16"/>
      <c r="L55" s="16"/>
    </row>
    <row r="56" spans="1:31" x14ac:dyDescent="0.2">
      <c r="B56" s="16"/>
      <c r="L56" s="16"/>
    </row>
    <row r="57" spans="1:31" x14ac:dyDescent="0.2">
      <c r="B57" s="16"/>
      <c r="L57" s="16"/>
    </row>
    <row r="58" spans="1:31" x14ac:dyDescent="0.2">
      <c r="B58" s="16"/>
      <c r="L58" s="16"/>
    </row>
    <row r="59" spans="1:31" x14ac:dyDescent="0.2">
      <c r="B59" s="16"/>
      <c r="L59" s="16"/>
    </row>
    <row r="60" spans="1:31" x14ac:dyDescent="0.2">
      <c r="B60" s="16"/>
      <c r="L60" s="16"/>
    </row>
    <row r="61" spans="1:31" s="2" customFormat="1" ht="13.2" x14ac:dyDescent="0.2">
      <c r="A61" s="28"/>
      <c r="B61" s="29"/>
      <c r="C61" s="28"/>
      <c r="D61" s="44" t="s">
        <v>46</v>
      </c>
      <c r="E61" s="31"/>
      <c r="F61" s="104" t="s">
        <v>47</v>
      </c>
      <c r="G61" s="44" t="s">
        <v>46</v>
      </c>
      <c r="H61" s="31"/>
      <c r="I61" s="31"/>
      <c r="J61" s="105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x14ac:dyDescent="0.2">
      <c r="B62" s="16"/>
      <c r="L62" s="16"/>
    </row>
    <row r="63" spans="1:31" x14ac:dyDescent="0.2">
      <c r="B63" s="16"/>
      <c r="L63" s="16"/>
    </row>
    <row r="64" spans="1:31" x14ac:dyDescent="0.2">
      <c r="B64" s="16"/>
      <c r="L64" s="16"/>
    </row>
    <row r="65" spans="1:31" s="2" customFormat="1" ht="13.2" x14ac:dyDescent="0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x14ac:dyDescent="0.2">
      <c r="B66" s="16"/>
      <c r="L66" s="16"/>
    </row>
    <row r="67" spans="1:31" x14ac:dyDescent="0.2">
      <c r="B67" s="16"/>
      <c r="L67" s="16"/>
    </row>
    <row r="68" spans="1:31" x14ac:dyDescent="0.2">
      <c r="B68" s="16"/>
      <c r="L68" s="16"/>
    </row>
    <row r="69" spans="1:31" x14ac:dyDescent="0.2">
      <c r="B69" s="16"/>
      <c r="L69" s="16"/>
    </row>
    <row r="70" spans="1:31" x14ac:dyDescent="0.2">
      <c r="B70" s="16"/>
      <c r="L70" s="16"/>
    </row>
    <row r="71" spans="1:31" x14ac:dyDescent="0.2">
      <c r="B71" s="16"/>
      <c r="L71" s="16"/>
    </row>
    <row r="72" spans="1:31" x14ac:dyDescent="0.2">
      <c r="B72" s="16"/>
      <c r="L72" s="16"/>
    </row>
    <row r="73" spans="1:31" x14ac:dyDescent="0.2">
      <c r="B73" s="16"/>
      <c r="L73" s="16"/>
    </row>
    <row r="74" spans="1:31" x14ac:dyDescent="0.2">
      <c r="B74" s="16"/>
      <c r="L74" s="16"/>
    </row>
    <row r="75" spans="1:31" x14ac:dyDescent="0.2">
      <c r="B75" s="16"/>
      <c r="L75" s="16"/>
    </row>
    <row r="76" spans="1:31" s="2" customFormat="1" ht="13.2" x14ac:dyDescent="0.2">
      <c r="A76" s="28"/>
      <c r="B76" s="29"/>
      <c r="C76" s="28"/>
      <c r="D76" s="44" t="s">
        <v>46</v>
      </c>
      <c r="E76" s="31"/>
      <c r="F76" s="104" t="s">
        <v>47</v>
      </c>
      <c r="G76" s="44" t="s">
        <v>46</v>
      </c>
      <c r="H76" s="31"/>
      <c r="I76" s="31"/>
      <c r="J76" s="105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 x14ac:dyDescent="0.2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 x14ac:dyDescent="0.2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 x14ac:dyDescent="0.2">
      <c r="A82" s="28"/>
      <c r="B82" s="29"/>
      <c r="C82" s="17" t="s">
        <v>79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 x14ac:dyDescent="0.2">
      <c r="A84" s="28"/>
      <c r="B84" s="29"/>
      <c r="C84" s="23" t="s">
        <v>15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 x14ac:dyDescent="0.2">
      <c r="A85" s="28"/>
      <c r="B85" s="29"/>
      <c r="C85" s="28"/>
      <c r="D85" s="28"/>
      <c r="E85" s="187" t="str">
        <f>E7</f>
        <v>Klientské centrum MsÚ Pezinok - Interiérové vybavenie - nábytok</v>
      </c>
      <c r="F85" s="196"/>
      <c r="G85" s="196"/>
      <c r="H85" s="196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 x14ac:dyDescent="0.2">
      <c r="A87" s="28"/>
      <c r="B87" s="29"/>
      <c r="C87" s="23" t="s">
        <v>18</v>
      </c>
      <c r="D87" s="28"/>
      <c r="E87" s="28"/>
      <c r="F87" s="21" t="str">
        <f>F10</f>
        <v xml:space="preserve"> </v>
      </c>
      <c r="G87" s="28"/>
      <c r="H87" s="28"/>
      <c r="I87" s="23" t="s">
        <v>20</v>
      </c>
      <c r="J87" s="54" t="str">
        <f>IF(J10="","",J10)</f>
        <v>17. 12. 2021</v>
      </c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15" customHeight="1" x14ac:dyDescent="0.2">
      <c r="A89" s="28"/>
      <c r="B89" s="29"/>
      <c r="C89" s="23" t="s">
        <v>22</v>
      </c>
      <c r="D89" s="28"/>
      <c r="E89" s="28"/>
      <c r="F89" s="21" t="str">
        <f>E13</f>
        <v xml:space="preserve"> </v>
      </c>
      <c r="G89" s="28"/>
      <c r="H89" s="28"/>
      <c r="I89" s="23" t="s">
        <v>27</v>
      </c>
      <c r="J89" s="26" t="str">
        <f>E19</f>
        <v xml:space="preserve"> 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15" customHeight="1" x14ac:dyDescent="0.2">
      <c r="A90" s="28"/>
      <c r="B90" s="29"/>
      <c r="C90" s="23" t="s">
        <v>25</v>
      </c>
      <c r="D90" s="28"/>
      <c r="E90" s="28"/>
      <c r="F90" s="21" t="str">
        <f>IF(E16="","",E16)</f>
        <v>Vyplň údaj</v>
      </c>
      <c r="G90" s="28"/>
      <c r="H90" s="28"/>
      <c r="I90" s="23" t="s">
        <v>29</v>
      </c>
      <c r="J90" s="26" t="str">
        <f>E22</f>
        <v xml:space="preserve"> </v>
      </c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 x14ac:dyDescent="0.2">
      <c r="A92" s="28"/>
      <c r="B92" s="29"/>
      <c r="C92" s="106" t="s">
        <v>80</v>
      </c>
      <c r="D92" s="98"/>
      <c r="E92" s="98"/>
      <c r="F92" s="98"/>
      <c r="G92" s="98"/>
      <c r="H92" s="98"/>
      <c r="I92" s="98"/>
      <c r="J92" s="107" t="s">
        <v>81</v>
      </c>
      <c r="K92" s="9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5" customHeight="1" x14ac:dyDescent="0.2">
      <c r="A94" s="28"/>
      <c r="B94" s="29"/>
      <c r="C94" s="108" t="s">
        <v>82</v>
      </c>
      <c r="D94" s="28"/>
      <c r="E94" s="28"/>
      <c r="F94" s="28"/>
      <c r="G94" s="28"/>
      <c r="H94" s="28"/>
      <c r="I94" s="28"/>
      <c r="J94" s="70">
        <f>J113</f>
        <v>0</v>
      </c>
      <c r="K94" s="28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83</v>
      </c>
    </row>
    <row r="95" spans="1:47" s="9" customFormat="1" ht="24.9" customHeight="1" x14ac:dyDescent="0.2">
      <c r="B95" s="109"/>
      <c r="D95" s="110" t="s">
        <v>122</v>
      </c>
      <c r="E95" s="111"/>
      <c r="F95" s="111"/>
      <c r="G95" s="111"/>
      <c r="H95" s="111"/>
      <c r="I95" s="111"/>
      <c r="J95" s="112">
        <f>J114</f>
        <v>0</v>
      </c>
      <c r="L95" s="109"/>
    </row>
    <row r="96" spans="1:47" s="2" customFormat="1" ht="21.75" customHeight="1" x14ac:dyDescent="0.2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s="2" customFormat="1" ht="6.9" customHeight="1" x14ac:dyDescent="0.2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1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101" spans="1:31" s="2" customFormat="1" ht="6.9" customHeight="1" x14ac:dyDescent="0.2">
      <c r="A101" s="28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1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24.9" customHeight="1" x14ac:dyDescent="0.2">
      <c r="A102" s="28"/>
      <c r="B102" s="29"/>
      <c r="C102" s="17" t="s">
        <v>84</v>
      </c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 x14ac:dyDescent="0.2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12" customHeight="1" x14ac:dyDescent="0.2">
      <c r="A104" s="28"/>
      <c r="B104" s="29"/>
      <c r="C104" s="23" t="s">
        <v>15</v>
      </c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6.5" customHeight="1" x14ac:dyDescent="0.2">
      <c r="A105" s="28"/>
      <c r="B105" s="29"/>
      <c r="C105" s="28"/>
      <c r="D105" s="28"/>
      <c r="E105" s="187" t="str">
        <f>E7</f>
        <v>Klientské centrum MsÚ Pezinok - Interiérové vybavenie - nábytok</v>
      </c>
      <c r="F105" s="196"/>
      <c r="G105" s="196"/>
      <c r="H105" s="196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 x14ac:dyDescent="0.2">
      <c r="A107" s="28"/>
      <c r="B107" s="29"/>
      <c r="C107" s="23" t="s">
        <v>18</v>
      </c>
      <c r="D107" s="28"/>
      <c r="E107" s="28"/>
      <c r="F107" s="21" t="str">
        <f>F10</f>
        <v xml:space="preserve"> </v>
      </c>
      <c r="G107" s="28"/>
      <c r="H107" s="28"/>
      <c r="I107" s="23" t="s">
        <v>20</v>
      </c>
      <c r="J107" s="54" t="str">
        <f>IF(J10="","",J10)</f>
        <v>17. 12. 2021</v>
      </c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" customHeight="1" x14ac:dyDescent="0.2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5.15" customHeight="1" x14ac:dyDescent="0.2">
      <c r="A109" s="28"/>
      <c r="B109" s="29"/>
      <c r="C109" s="23" t="s">
        <v>22</v>
      </c>
      <c r="D109" s="28"/>
      <c r="E109" s="28"/>
      <c r="F109" s="21" t="str">
        <f>E13</f>
        <v xml:space="preserve"> </v>
      </c>
      <c r="G109" s="28"/>
      <c r="H109" s="28"/>
      <c r="I109" s="23" t="s">
        <v>27</v>
      </c>
      <c r="J109" s="26" t="str">
        <f>E19</f>
        <v xml:space="preserve"> </v>
      </c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15" customHeight="1" x14ac:dyDescent="0.2">
      <c r="A110" s="28"/>
      <c r="B110" s="29"/>
      <c r="C110" s="23" t="s">
        <v>25</v>
      </c>
      <c r="D110" s="28"/>
      <c r="E110" s="28"/>
      <c r="F110" s="21" t="str">
        <f>IF(E16="","",E16)</f>
        <v>Vyplň údaj</v>
      </c>
      <c r="G110" s="28"/>
      <c r="H110" s="28"/>
      <c r="I110" s="23" t="s">
        <v>29</v>
      </c>
      <c r="J110" s="26" t="str">
        <f>E22</f>
        <v xml:space="preserve"> </v>
      </c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0.3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10" customFormat="1" ht="29.25" customHeight="1" x14ac:dyDescent="0.2">
      <c r="A112" s="113"/>
      <c r="B112" s="114"/>
      <c r="C112" s="115" t="s">
        <v>85</v>
      </c>
      <c r="D112" s="116" t="s">
        <v>56</v>
      </c>
      <c r="E112" s="116" t="s">
        <v>52</v>
      </c>
      <c r="F112" s="116" t="s">
        <v>53</v>
      </c>
      <c r="G112" s="116" t="s">
        <v>86</v>
      </c>
      <c r="H112" s="116" t="s">
        <v>87</v>
      </c>
      <c r="I112" s="116" t="s">
        <v>88</v>
      </c>
      <c r="J112" s="117" t="s">
        <v>81</v>
      </c>
      <c r="K112" s="118" t="s">
        <v>89</v>
      </c>
      <c r="L112" s="119"/>
      <c r="M112" s="61" t="s">
        <v>1</v>
      </c>
      <c r="N112" s="62" t="s">
        <v>35</v>
      </c>
      <c r="O112" s="62" t="s">
        <v>90</v>
      </c>
      <c r="P112" s="62" t="s">
        <v>91</v>
      </c>
      <c r="Q112" s="62" t="s">
        <v>92</v>
      </c>
      <c r="R112" s="62" t="s">
        <v>93</v>
      </c>
      <c r="S112" s="62" t="s">
        <v>94</v>
      </c>
      <c r="T112" s="63" t="s">
        <v>95</v>
      </c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</row>
    <row r="113" spans="1:65" s="2" customFormat="1" ht="22.95" customHeight="1" x14ac:dyDescent="0.3">
      <c r="A113" s="28"/>
      <c r="B113" s="29"/>
      <c r="C113" s="68" t="s">
        <v>82</v>
      </c>
      <c r="D113" s="28"/>
      <c r="E113" s="28"/>
      <c r="F113" s="28"/>
      <c r="G113" s="28"/>
      <c r="H113" s="28"/>
      <c r="I113" s="28"/>
      <c r="J113" s="120">
        <f>BK113</f>
        <v>0</v>
      </c>
      <c r="K113" s="28"/>
      <c r="L113" s="29"/>
      <c r="M113" s="64"/>
      <c r="N113" s="55"/>
      <c r="O113" s="65"/>
      <c r="P113" s="121">
        <f>P114</f>
        <v>0</v>
      </c>
      <c r="Q113" s="65"/>
      <c r="R113" s="121">
        <f>R114</f>
        <v>0</v>
      </c>
      <c r="S113" s="65"/>
      <c r="T113" s="122">
        <f>T114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T113" s="13" t="s">
        <v>70</v>
      </c>
      <c r="AU113" s="13" t="s">
        <v>83</v>
      </c>
      <c r="BK113" s="123">
        <f>BK114</f>
        <v>0</v>
      </c>
    </row>
    <row r="114" spans="1:65" s="11" customFormat="1" ht="25.95" customHeight="1" x14ac:dyDescent="0.25">
      <c r="B114" s="124"/>
      <c r="D114" s="125"/>
      <c r="E114" s="126" t="s">
        <v>124</v>
      </c>
      <c r="F114" s="152" t="s">
        <v>123</v>
      </c>
      <c r="I114" s="127"/>
      <c r="J114" s="128">
        <f>BK114</f>
        <v>0</v>
      </c>
      <c r="L114" s="124"/>
      <c r="M114" s="129"/>
      <c r="N114" s="130"/>
      <c r="O114" s="130"/>
      <c r="P114" s="131">
        <f>SUM(P115:P150)</f>
        <v>0</v>
      </c>
      <c r="Q114" s="130"/>
      <c r="R114" s="131">
        <f>SUM(R115:R150)</f>
        <v>0</v>
      </c>
      <c r="S114" s="130"/>
      <c r="T114" s="132">
        <f>SUM(T115:T150)</f>
        <v>0</v>
      </c>
      <c r="AR114" s="125" t="s">
        <v>96</v>
      </c>
      <c r="AT114" s="133" t="s">
        <v>70</v>
      </c>
      <c r="AU114" s="133" t="s">
        <v>71</v>
      </c>
      <c r="AY114" s="125" t="s">
        <v>97</v>
      </c>
      <c r="BK114" s="134">
        <f>SUM(BK115:BK150)</f>
        <v>0</v>
      </c>
    </row>
    <row r="115" spans="1:65" s="2" customFormat="1" ht="17.100000000000001" customHeight="1" x14ac:dyDescent="0.2">
      <c r="A115" s="28"/>
      <c r="B115" s="135"/>
      <c r="C115" s="136" t="s">
        <v>76</v>
      </c>
      <c r="D115" s="136" t="s">
        <v>130</v>
      </c>
      <c r="E115" s="137" t="s">
        <v>76</v>
      </c>
      <c r="F115" s="138" t="s">
        <v>125</v>
      </c>
      <c r="G115" s="139" t="s">
        <v>99</v>
      </c>
      <c r="H115" s="140">
        <v>4</v>
      </c>
      <c r="I115" s="141"/>
      <c r="J115" s="142">
        <f t="shared" ref="J115:J150" si="0">ROUND(I115*H115,2)</f>
        <v>0</v>
      </c>
      <c r="K115" s="143"/>
      <c r="L115" s="29"/>
      <c r="M115" s="144" t="s">
        <v>1</v>
      </c>
      <c r="N115" s="145" t="s">
        <v>37</v>
      </c>
      <c r="O115" s="57"/>
      <c r="P115" s="146">
        <f t="shared" ref="P115:P150" si="1">O115*H115</f>
        <v>0</v>
      </c>
      <c r="Q115" s="146">
        <v>0</v>
      </c>
      <c r="R115" s="146">
        <f t="shared" ref="R115:R150" si="2">Q115*H115</f>
        <v>0</v>
      </c>
      <c r="S115" s="146">
        <v>0</v>
      </c>
      <c r="T115" s="147">
        <f t="shared" ref="T115:T150" si="3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48" t="s">
        <v>96</v>
      </c>
      <c r="AT115" s="148" t="s">
        <v>98</v>
      </c>
      <c r="AU115" s="148" t="s">
        <v>76</v>
      </c>
      <c r="AY115" s="13" t="s">
        <v>97</v>
      </c>
      <c r="BE115" s="149">
        <f t="shared" ref="BE115:BE150" si="4">IF(N115="základná",J115,0)</f>
        <v>0</v>
      </c>
      <c r="BF115" s="149">
        <f t="shared" ref="BF115:BF150" si="5">IF(N115="znížená",J115,0)</f>
        <v>0</v>
      </c>
      <c r="BG115" s="149">
        <f t="shared" ref="BG115:BG150" si="6">IF(N115="zákl. prenesená",J115,0)</f>
        <v>0</v>
      </c>
      <c r="BH115" s="149">
        <f t="shared" ref="BH115:BH150" si="7">IF(N115="zníž. prenesená",J115,0)</f>
        <v>0</v>
      </c>
      <c r="BI115" s="149">
        <f t="shared" ref="BI115:BI150" si="8">IF(N115="nulová",J115,0)</f>
        <v>0</v>
      </c>
      <c r="BJ115" s="13" t="s">
        <v>100</v>
      </c>
      <c r="BK115" s="149">
        <f t="shared" ref="BK115:BK150" si="9">ROUND(I115*H115,2)</f>
        <v>0</v>
      </c>
      <c r="BL115" s="13" t="s">
        <v>96</v>
      </c>
      <c r="BM115" s="148" t="s">
        <v>101</v>
      </c>
    </row>
    <row r="116" spans="1:65" s="2" customFormat="1" ht="17.100000000000001" customHeight="1" x14ac:dyDescent="0.2">
      <c r="A116" s="28"/>
      <c r="B116" s="135"/>
      <c r="C116" s="136" t="s">
        <v>100</v>
      </c>
      <c r="D116" s="136" t="s">
        <v>130</v>
      </c>
      <c r="E116" s="137" t="s">
        <v>100</v>
      </c>
      <c r="F116" s="138" t="s">
        <v>125</v>
      </c>
      <c r="G116" s="139" t="s">
        <v>99</v>
      </c>
      <c r="H116" s="140">
        <v>2</v>
      </c>
      <c r="I116" s="141"/>
      <c r="J116" s="142">
        <f t="shared" si="0"/>
        <v>0</v>
      </c>
      <c r="K116" s="143"/>
      <c r="L116" s="29"/>
      <c r="M116" s="144" t="s">
        <v>1</v>
      </c>
      <c r="N116" s="145" t="s">
        <v>37</v>
      </c>
      <c r="O116" s="57"/>
      <c r="P116" s="146">
        <f t="shared" si="1"/>
        <v>0</v>
      </c>
      <c r="Q116" s="146">
        <v>0</v>
      </c>
      <c r="R116" s="146">
        <f t="shared" si="2"/>
        <v>0</v>
      </c>
      <c r="S116" s="146">
        <v>0</v>
      </c>
      <c r="T116" s="147">
        <f t="shared" si="3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8" t="s">
        <v>96</v>
      </c>
      <c r="AT116" s="148" t="s">
        <v>98</v>
      </c>
      <c r="AU116" s="148" t="s">
        <v>76</v>
      </c>
      <c r="AY116" s="13" t="s">
        <v>97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13" t="s">
        <v>100</v>
      </c>
      <c r="BK116" s="149">
        <f t="shared" si="9"/>
        <v>0</v>
      </c>
      <c r="BL116" s="13" t="s">
        <v>96</v>
      </c>
      <c r="BM116" s="148" t="s">
        <v>102</v>
      </c>
    </row>
    <row r="117" spans="1:65" s="2" customFormat="1" ht="17.100000000000001" customHeight="1" x14ac:dyDescent="0.2">
      <c r="A117" s="28"/>
      <c r="B117" s="135"/>
      <c r="C117" s="136" t="s">
        <v>103</v>
      </c>
      <c r="D117" s="136" t="s">
        <v>130</v>
      </c>
      <c r="E117" s="137" t="s">
        <v>103</v>
      </c>
      <c r="F117" s="138" t="s">
        <v>125</v>
      </c>
      <c r="G117" s="139" t="s">
        <v>99</v>
      </c>
      <c r="H117" s="140">
        <v>1</v>
      </c>
      <c r="I117" s="141"/>
      <c r="J117" s="142">
        <f t="shared" si="0"/>
        <v>0</v>
      </c>
      <c r="K117" s="143"/>
      <c r="L117" s="29"/>
      <c r="M117" s="144" t="s">
        <v>1</v>
      </c>
      <c r="N117" s="145" t="s">
        <v>37</v>
      </c>
      <c r="O117" s="57"/>
      <c r="P117" s="146">
        <f t="shared" si="1"/>
        <v>0</v>
      </c>
      <c r="Q117" s="146">
        <v>0</v>
      </c>
      <c r="R117" s="146">
        <f t="shared" si="2"/>
        <v>0</v>
      </c>
      <c r="S117" s="146">
        <v>0</v>
      </c>
      <c r="T117" s="147">
        <f t="shared" si="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8" t="s">
        <v>96</v>
      </c>
      <c r="AT117" s="148" t="s">
        <v>98</v>
      </c>
      <c r="AU117" s="148" t="s">
        <v>76</v>
      </c>
      <c r="AY117" s="13" t="s">
        <v>97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13" t="s">
        <v>100</v>
      </c>
      <c r="BK117" s="149">
        <f t="shared" si="9"/>
        <v>0</v>
      </c>
      <c r="BL117" s="13" t="s">
        <v>96</v>
      </c>
      <c r="BM117" s="148" t="s">
        <v>104</v>
      </c>
    </row>
    <row r="118" spans="1:65" s="2" customFormat="1" ht="17.100000000000001" customHeight="1" x14ac:dyDescent="0.2">
      <c r="A118" s="28"/>
      <c r="B118" s="135"/>
      <c r="C118" s="136" t="s">
        <v>96</v>
      </c>
      <c r="D118" s="136" t="s">
        <v>130</v>
      </c>
      <c r="E118" s="137" t="s">
        <v>96</v>
      </c>
      <c r="F118" s="138" t="s">
        <v>125</v>
      </c>
      <c r="G118" s="139" t="s">
        <v>99</v>
      </c>
      <c r="H118" s="140">
        <v>1</v>
      </c>
      <c r="I118" s="141"/>
      <c r="J118" s="142">
        <f t="shared" si="0"/>
        <v>0</v>
      </c>
      <c r="K118" s="143"/>
      <c r="L118" s="29"/>
      <c r="M118" s="144" t="s">
        <v>1</v>
      </c>
      <c r="N118" s="145" t="s">
        <v>37</v>
      </c>
      <c r="O118" s="57"/>
      <c r="P118" s="146">
        <f t="shared" si="1"/>
        <v>0</v>
      </c>
      <c r="Q118" s="146">
        <v>0</v>
      </c>
      <c r="R118" s="146">
        <f t="shared" si="2"/>
        <v>0</v>
      </c>
      <c r="S118" s="146">
        <v>0</v>
      </c>
      <c r="T118" s="147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8" t="s">
        <v>96</v>
      </c>
      <c r="AT118" s="148" t="s">
        <v>98</v>
      </c>
      <c r="AU118" s="148" t="s">
        <v>76</v>
      </c>
      <c r="AY118" s="13" t="s">
        <v>97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13" t="s">
        <v>100</v>
      </c>
      <c r="BK118" s="149">
        <f t="shared" si="9"/>
        <v>0</v>
      </c>
      <c r="BL118" s="13" t="s">
        <v>96</v>
      </c>
      <c r="BM118" s="148" t="s">
        <v>105</v>
      </c>
    </row>
    <row r="119" spans="1:65" s="2" customFormat="1" ht="17.100000000000001" customHeight="1" x14ac:dyDescent="0.2">
      <c r="A119" s="28"/>
      <c r="B119" s="135"/>
      <c r="C119" s="136" t="s">
        <v>106</v>
      </c>
      <c r="D119" s="136" t="s">
        <v>130</v>
      </c>
      <c r="E119" s="137" t="s">
        <v>106</v>
      </c>
      <c r="F119" s="138" t="s">
        <v>125</v>
      </c>
      <c r="G119" s="139" t="s">
        <v>99</v>
      </c>
      <c r="H119" s="140">
        <v>1</v>
      </c>
      <c r="I119" s="141"/>
      <c r="J119" s="142">
        <f t="shared" si="0"/>
        <v>0</v>
      </c>
      <c r="K119" s="143"/>
      <c r="L119" s="29"/>
      <c r="M119" s="144" t="s">
        <v>1</v>
      </c>
      <c r="N119" s="145" t="s">
        <v>37</v>
      </c>
      <c r="O119" s="57"/>
      <c r="P119" s="146">
        <f t="shared" si="1"/>
        <v>0</v>
      </c>
      <c r="Q119" s="146">
        <v>0</v>
      </c>
      <c r="R119" s="146">
        <f t="shared" si="2"/>
        <v>0</v>
      </c>
      <c r="S119" s="146">
        <v>0</v>
      </c>
      <c r="T119" s="147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8" t="s">
        <v>96</v>
      </c>
      <c r="AT119" s="148" t="s">
        <v>98</v>
      </c>
      <c r="AU119" s="148" t="s">
        <v>76</v>
      </c>
      <c r="AY119" s="13" t="s">
        <v>97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13" t="s">
        <v>100</v>
      </c>
      <c r="BK119" s="149">
        <f t="shared" si="9"/>
        <v>0</v>
      </c>
      <c r="BL119" s="13" t="s">
        <v>96</v>
      </c>
      <c r="BM119" s="148" t="s">
        <v>108</v>
      </c>
    </row>
    <row r="120" spans="1:65" s="2" customFormat="1" ht="17.100000000000001" customHeight="1" x14ac:dyDescent="0.2">
      <c r="A120" s="28"/>
      <c r="B120" s="135"/>
      <c r="C120" s="136" t="s">
        <v>109</v>
      </c>
      <c r="D120" s="136" t="s">
        <v>130</v>
      </c>
      <c r="E120" s="137" t="s">
        <v>109</v>
      </c>
      <c r="F120" s="138" t="s">
        <v>125</v>
      </c>
      <c r="G120" s="139" t="s">
        <v>99</v>
      </c>
      <c r="H120" s="140">
        <v>1</v>
      </c>
      <c r="I120" s="141"/>
      <c r="J120" s="142">
        <f t="shared" si="0"/>
        <v>0</v>
      </c>
      <c r="K120" s="143"/>
      <c r="L120" s="29"/>
      <c r="M120" s="144" t="s">
        <v>1</v>
      </c>
      <c r="N120" s="145" t="s">
        <v>37</v>
      </c>
      <c r="O120" s="57"/>
      <c r="P120" s="146">
        <f t="shared" si="1"/>
        <v>0</v>
      </c>
      <c r="Q120" s="146">
        <v>0</v>
      </c>
      <c r="R120" s="146">
        <f t="shared" si="2"/>
        <v>0</v>
      </c>
      <c r="S120" s="146">
        <v>0</v>
      </c>
      <c r="T120" s="147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8" t="s">
        <v>96</v>
      </c>
      <c r="AT120" s="148" t="s">
        <v>98</v>
      </c>
      <c r="AU120" s="148" t="s">
        <v>76</v>
      </c>
      <c r="AY120" s="13" t="s">
        <v>97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13" t="s">
        <v>100</v>
      </c>
      <c r="BK120" s="149">
        <f t="shared" si="9"/>
        <v>0</v>
      </c>
      <c r="BL120" s="13" t="s">
        <v>96</v>
      </c>
      <c r="BM120" s="148" t="s">
        <v>110</v>
      </c>
    </row>
    <row r="121" spans="1:65" s="2" customFormat="1" ht="17.100000000000001" customHeight="1" x14ac:dyDescent="0.2">
      <c r="A121" s="28"/>
      <c r="B121" s="135"/>
      <c r="C121" s="136" t="s">
        <v>111</v>
      </c>
      <c r="D121" s="136" t="s">
        <v>130</v>
      </c>
      <c r="E121" s="137" t="s">
        <v>111</v>
      </c>
      <c r="F121" s="138" t="s">
        <v>126</v>
      </c>
      <c r="G121" s="139" t="s">
        <v>99</v>
      </c>
      <c r="H121" s="140">
        <v>1</v>
      </c>
      <c r="I121" s="141"/>
      <c r="J121" s="142">
        <f t="shared" si="0"/>
        <v>0</v>
      </c>
      <c r="K121" s="143"/>
      <c r="L121" s="29"/>
      <c r="M121" s="144" t="s">
        <v>1</v>
      </c>
      <c r="N121" s="145" t="s">
        <v>37</v>
      </c>
      <c r="O121" s="57"/>
      <c r="P121" s="146">
        <f t="shared" si="1"/>
        <v>0</v>
      </c>
      <c r="Q121" s="146">
        <v>0</v>
      </c>
      <c r="R121" s="146">
        <f t="shared" si="2"/>
        <v>0</v>
      </c>
      <c r="S121" s="146">
        <v>0</v>
      </c>
      <c r="T121" s="147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8" t="s">
        <v>96</v>
      </c>
      <c r="AT121" s="148" t="s">
        <v>98</v>
      </c>
      <c r="AU121" s="148" t="s">
        <v>76</v>
      </c>
      <c r="AY121" s="13" t="s">
        <v>97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13" t="s">
        <v>100</v>
      </c>
      <c r="BK121" s="149">
        <f t="shared" si="9"/>
        <v>0</v>
      </c>
      <c r="BL121" s="13" t="s">
        <v>96</v>
      </c>
      <c r="BM121" s="148" t="s">
        <v>112</v>
      </c>
    </row>
    <row r="122" spans="1:65" s="2" customFormat="1" ht="17.100000000000001" customHeight="1" x14ac:dyDescent="0.2">
      <c r="A122" s="28"/>
      <c r="B122" s="135"/>
      <c r="C122" s="136" t="s">
        <v>113</v>
      </c>
      <c r="D122" s="136" t="s">
        <v>130</v>
      </c>
      <c r="E122" s="137" t="s">
        <v>113</v>
      </c>
      <c r="F122" s="138" t="s">
        <v>127</v>
      </c>
      <c r="G122" s="139" t="s">
        <v>99</v>
      </c>
      <c r="H122" s="140">
        <v>12</v>
      </c>
      <c r="I122" s="141"/>
      <c r="J122" s="142">
        <f t="shared" si="0"/>
        <v>0</v>
      </c>
      <c r="K122" s="143"/>
      <c r="L122" s="29"/>
      <c r="M122" s="144" t="s">
        <v>1</v>
      </c>
      <c r="N122" s="145" t="s">
        <v>37</v>
      </c>
      <c r="O122" s="57"/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8" t="s">
        <v>96</v>
      </c>
      <c r="AT122" s="148" t="s">
        <v>98</v>
      </c>
      <c r="AU122" s="148" t="s">
        <v>76</v>
      </c>
      <c r="AY122" s="13" t="s">
        <v>97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100</v>
      </c>
      <c r="BK122" s="149">
        <f t="shared" si="9"/>
        <v>0</v>
      </c>
      <c r="BL122" s="13" t="s">
        <v>96</v>
      </c>
      <c r="BM122" s="148" t="s">
        <v>114</v>
      </c>
    </row>
    <row r="123" spans="1:65" s="2" customFormat="1" ht="27" customHeight="1" x14ac:dyDescent="0.2">
      <c r="A123" s="28"/>
      <c r="B123" s="135"/>
      <c r="C123" s="136" t="s">
        <v>115</v>
      </c>
      <c r="D123" s="136" t="s">
        <v>130</v>
      </c>
      <c r="E123" s="137" t="s">
        <v>115</v>
      </c>
      <c r="F123" s="138" t="s">
        <v>128</v>
      </c>
      <c r="G123" s="139" t="s">
        <v>99</v>
      </c>
      <c r="H123" s="140">
        <v>4</v>
      </c>
      <c r="I123" s="141"/>
      <c r="J123" s="142">
        <f t="shared" si="0"/>
        <v>0</v>
      </c>
      <c r="K123" s="143"/>
      <c r="L123" s="29"/>
      <c r="M123" s="144" t="s">
        <v>1</v>
      </c>
      <c r="N123" s="145" t="s">
        <v>37</v>
      </c>
      <c r="O123" s="57"/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8" t="s">
        <v>96</v>
      </c>
      <c r="AT123" s="148" t="s">
        <v>98</v>
      </c>
      <c r="AU123" s="148" t="s">
        <v>76</v>
      </c>
      <c r="AY123" s="13" t="s">
        <v>97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100</v>
      </c>
      <c r="BK123" s="149">
        <f t="shared" si="9"/>
        <v>0</v>
      </c>
      <c r="BL123" s="13" t="s">
        <v>96</v>
      </c>
      <c r="BM123" s="148" t="s">
        <v>116</v>
      </c>
    </row>
    <row r="124" spans="1:65" s="2" customFormat="1" ht="27" customHeight="1" x14ac:dyDescent="0.2">
      <c r="A124" s="150"/>
      <c r="B124" s="135"/>
      <c r="C124" s="136" t="s">
        <v>117</v>
      </c>
      <c r="D124" s="136" t="s">
        <v>130</v>
      </c>
      <c r="E124" s="137" t="s">
        <v>117</v>
      </c>
      <c r="F124" s="138" t="s">
        <v>131</v>
      </c>
      <c r="G124" s="139" t="s">
        <v>99</v>
      </c>
      <c r="H124" s="140">
        <v>1</v>
      </c>
      <c r="I124" s="141"/>
      <c r="J124" s="142">
        <f t="shared" ref="J124:J129" si="10">ROUND(I124*H124,2)</f>
        <v>0</v>
      </c>
      <c r="K124" s="143"/>
      <c r="L124" s="29"/>
      <c r="M124" s="144"/>
      <c r="N124" s="145"/>
      <c r="O124" s="57"/>
      <c r="P124" s="146"/>
      <c r="Q124" s="146"/>
      <c r="R124" s="146"/>
      <c r="S124" s="146"/>
      <c r="T124" s="147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R124" s="148"/>
      <c r="AT124" s="148"/>
      <c r="AU124" s="148"/>
      <c r="AY124" s="13"/>
      <c r="BE124" s="149"/>
      <c r="BF124" s="149"/>
      <c r="BG124" s="149"/>
      <c r="BH124" s="149"/>
      <c r="BI124" s="149"/>
      <c r="BJ124" s="13"/>
      <c r="BK124" s="149"/>
      <c r="BL124" s="13"/>
      <c r="BM124" s="148"/>
    </row>
    <row r="125" spans="1:65" s="2" customFormat="1" ht="27" customHeight="1" x14ac:dyDescent="0.2">
      <c r="A125" s="150"/>
      <c r="B125" s="135"/>
      <c r="C125" s="136" t="s">
        <v>119</v>
      </c>
      <c r="D125" s="136" t="s">
        <v>130</v>
      </c>
      <c r="E125" s="137" t="s">
        <v>119</v>
      </c>
      <c r="F125" s="138" t="s">
        <v>132</v>
      </c>
      <c r="G125" s="139" t="s">
        <v>99</v>
      </c>
      <c r="H125" s="140">
        <v>1</v>
      </c>
      <c r="I125" s="141"/>
      <c r="J125" s="142">
        <f t="shared" si="10"/>
        <v>0</v>
      </c>
      <c r="K125" s="143"/>
      <c r="L125" s="29"/>
      <c r="M125" s="144"/>
      <c r="N125" s="145"/>
      <c r="O125" s="57"/>
      <c r="P125" s="146"/>
      <c r="Q125" s="146"/>
      <c r="R125" s="146"/>
      <c r="S125" s="146"/>
      <c r="T125" s="147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R125" s="148"/>
      <c r="AT125" s="148"/>
      <c r="AU125" s="148"/>
      <c r="AY125" s="13"/>
      <c r="BE125" s="149"/>
      <c r="BF125" s="149"/>
      <c r="BG125" s="149"/>
      <c r="BH125" s="149"/>
      <c r="BI125" s="149"/>
      <c r="BJ125" s="13"/>
      <c r="BK125" s="149"/>
      <c r="BL125" s="13"/>
      <c r="BM125" s="148"/>
    </row>
    <row r="126" spans="1:65" s="2" customFormat="1" ht="27" customHeight="1" x14ac:dyDescent="0.2">
      <c r="A126" s="150"/>
      <c r="B126" s="135"/>
      <c r="C126" s="136" t="s">
        <v>129</v>
      </c>
      <c r="D126" s="136" t="s">
        <v>130</v>
      </c>
      <c r="E126" s="137" t="s">
        <v>129</v>
      </c>
      <c r="F126" s="138" t="s">
        <v>133</v>
      </c>
      <c r="G126" s="139" t="s">
        <v>99</v>
      </c>
      <c r="H126" s="140">
        <v>1</v>
      </c>
      <c r="I126" s="141"/>
      <c r="J126" s="142">
        <f t="shared" si="10"/>
        <v>0</v>
      </c>
      <c r="K126" s="143"/>
      <c r="L126" s="29"/>
      <c r="M126" s="144"/>
      <c r="N126" s="145"/>
      <c r="O126" s="57"/>
      <c r="P126" s="146"/>
      <c r="Q126" s="146"/>
      <c r="R126" s="146"/>
      <c r="S126" s="146"/>
      <c r="T126" s="147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R126" s="148"/>
      <c r="AT126" s="148"/>
      <c r="AU126" s="148"/>
      <c r="AY126" s="13"/>
      <c r="BE126" s="149"/>
      <c r="BF126" s="149"/>
      <c r="BG126" s="149"/>
      <c r="BH126" s="149"/>
      <c r="BI126" s="149"/>
      <c r="BJ126" s="13"/>
      <c r="BK126" s="149"/>
      <c r="BL126" s="13"/>
      <c r="BM126" s="148"/>
    </row>
    <row r="127" spans="1:65" s="2" customFormat="1" ht="27" customHeight="1" x14ac:dyDescent="0.2">
      <c r="A127" s="150"/>
      <c r="B127" s="135"/>
      <c r="C127" s="136">
        <v>13</v>
      </c>
      <c r="D127" s="136" t="s">
        <v>130</v>
      </c>
      <c r="E127" s="137" t="s">
        <v>136</v>
      </c>
      <c r="F127" s="138" t="s">
        <v>162</v>
      </c>
      <c r="G127" s="139" t="s">
        <v>99</v>
      </c>
      <c r="H127" s="140">
        <v>1</v>
      </c>
      <c r="I127" s="141"/>
      <c r="J127" s="142">
        <f t="shared" si="10"/>
        <v>0</v>
      </c>
      <c r="K127" s="143"/>
      <c r="L127" s="29"/>
      <c r="M127" s="144"/>
      <c r="N127" s="145"/>
      <c r="O127" s="57"/>
      <c r="P127" s="146"/>
      <c r="Q127" s="146"/>
      <c r="R127" s="146"/>
      <c r="S127" s="146"/>
      <c r="T127" s="147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R127" s="148"/>
      <c r="AT127" s="148"/>
      <c r="AU127" s="148"/>
      <c r="AY127" s="13"/>
      <c r="BE127" s="149"/>
      <c r="BF127" s="149"/>
      <c r="BG127" s="149"/>
      <c r="BH127" s="149"/>
      <c r="BI127" s="149"/>
      <c r="BJ127" s="13"/>
      <c r="BK127" s="149"/>
      <c r="BL127" s="13"/>
      <c r="BM127" s="148"/>
    </row>
    <row r="128" spans="1:65" s="2" customFormat="1" ht="27" customHeight="1" x14ac:dyDescent="0.2">
      <c r="A128" s="150"/>
      <c r="B128" s="135"/>
      <c r="C128" s="136">
        <v>14</v>
      </c>
      <c r="D128" s="136" t="s">
        <v>130</v>
      </c>
      <c r="E128" s="137" t="s">
        <v>138</v>
      </c>
      <c r="F128" s="138" t="s">
        <v>163</v>
      </c>
      <c r="G128" s="139" t="s">
        <v>99</v>
      </c>
      <c r="H128" s="140">
        <v>1</v>
      </c>
      <c r="I128" s="141"/>
      <c r="J128" s="142">
        <f t="shared" si="10"/>
        <v>0</v>
      </c>
      <c r="K128" s="143"/>
      <c r="L128" s="29"/>
      <c r="M128" s="144"/>
      <c r="N128" s="145"/>
      <c r="O128" s="57"/>
      <c r="P128" s="146"/>
      <c r="Q128" s="146"/>
      <c r="R128" s="146"/>
      <c r="S128" s="146"/>
      <c r="T128" s="147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R128" s="148"/>
      <c r="AT128" s="148"/>
      <c r="AU128" s="148"/>
      <c r="AY128" s="13"/>
      <c r="BE128" s="149"/>
      <c r="BF128" s="149"/>
      <c r="BG128" s="149"/>
      <c r="BH128" s="149"/>
      <c r="BI128" s="149"/>
      <c r="BJ128" s="13"/>
      <c r="BK128" s="149"/>
      <c r="BL128" s="13"/>
      <c r="BM128" s="148"/>
    </row>
    <row r="129" spans="1:65" s="2" customFormat="1" ht="27" customHeight="1" x14ac:dyDescent="0.2">
      <c r="A129" s="150"/>
      <c r="B129" s="135"/>
      <c r="C129" s="136">
        <v>15</v>
      </c>
      <c r="D129" s="136" t="s">
        <v>130</v>
      </c>
      <c r="E129" s="137" t="s">
        <v>139</v>
      </c>
      <c r="F129" s="138" t="s">
        <v>164</v>
      </c>
      <c r="G129" s="139" t="s">
        <v>99</v>
      </c>
      <c r="H129" s="140">
        <v>1</v>
      </c>
      <c r="I129" s="141"/>
      <c r="J129" s="142">
        <f t="shared" si="10"/>
        <v>0</v>
      </c>
      <c r="K129" s="143"/>
      <c r="L129" s="29"/>
      <c r="M129" s="144"/>
      <c r="N129" s="145"/>
      <c r="O129" s="57"/>
      <c r="P129" s="146"/>
      <c r="Q129" s="146"/>
      <c r="R129" s="146"/>
      <c r="S129" s="146"/>
      <c r="T129" s="147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R129" s="148"/>
      <c r="AT129" s="148"/>
      <c r="AU129" s="148"/>
      <c r="AY129" s="13"/>
      <c r="BE129" s="149"/>
      <c r="BF129" s="149"/>
      <c r="BG129" s="149"/>
      <c r="BH129" s="149"/>
      <c r="BI129" s="149"/>
      <c r="BJ129" s="13"/>
      <c r="BK129" s="149"/>
      <c r="BL129" s="13"/>
      <c r="BM129" s="148"/>
    </row>
    <row r="130" spans="1:65" s="2" customFormat="1" ht="27" customHeight="1" x14ac:dyDescent="0.2">
      <c r="A130" s="150"/>
      <c r="B130" s="135"/>
      <c r="C130" s="136">
        <v>16</v>
      </c>
      <c r="D130" s="136" t="s">
        <v>130</v>
      </c>
      <c r="E130" s="137" t="s">
        <v>137</v>
      </c>
      <c r="F130" s="138" t="s">
        <v>164</v>
      </c>
      <c r="G130" s="139" t="s">
        <v>99</v>
      </c>
      <c r="H130" s="140">
        <v>1</v>
      </c>
      <c r="I130" s="141"/>
      <c r="J130" s="142">
        <f t="shared" ref="J130:J134" si="11">ROUND(I130*H130,2)</f>
        <v>0</v>
      </c>
      <c r="K130" s="143"/>
      <c r="L130" s="29"/>
      <c r="M130" s="144"/>
      <c r="N130" s="145"/>
      <c r="O130" s="57"/>
      <c r="P130" s="146"/>
      <c r="Q130" s="146"/>
      <c r="R130" s="146"/>
      <c r="S130" s="146"/>
      <c r="T130" s="147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R130" s="148"/>
      <c r="AT130" s="148"/>
      <c r="AU130" s="148"/>
      <c r="AY130" s="13"/>
      <c r="BE130" s="149"/>
      <c r="BF130" s="149"/>
      <c r="BG130" s="149"/>
      <c r="BH130" s="149"/>
      <c r="BI130" s="149"/>
      <c r="BJ130" s="13"/>
      <c r="BK130" s="149"/>
      <c r="BL130" s="13"/>
      <c r="BM130" s="148"/>
    </row>
    <row r="131" spans="1:65" s="2" customFormat="1" ht="27" customHeight="1" x14ac:dyDescent="0.2">
      <c r="A131" s="150"/>
      <c r="B131" s="135"/>
      <c r="C131" s="136">
        <v>17</v>
      </c>
      <c r="D131" s="136" t="s">
        <v>130</v>
      </c>
      <c r="E131" s="137" t="s">
        <v>140</v>
      </c>
      <c r="F131" s="138" t="s">
        <v>162</v>
      </c>
      <c r="G131" s="139" t="s">
        <v>99</v>
      </c>
      <c r="H131" s="140">
        <v>1</v>
      </c>
      <c r="I131" s="141"/>
      <c r="J131" s="142">
        <f t="shared" si="11"/>
        <v>0</v>
      </c>
      <c r="K131" s="143"/>
      <c r="L131" s="29"/>
      <c r="M131" s="144"/>
      <c r="N131" s="145"/>
      <c r="O131" s="57"/>
      <c r="P131" s="146"/>
      <c r="Q131" s="146"/>
      <c r="R131" s="146"/>
      <c r="S131" s="146"/>
      <c r="T131" s="147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R131" s="148"/>
      <c r="AT131" s="148"/>
      <c r="AU131" s="148"/>
      <c r="AY131" s="13"/>
      <c r="BE131" s="149"/>
      <c r="BF131" s="149"/>
      <c r="BG131" s="149"/>
      <c r="BH131" s="149"/>
      <c r="BI131" s="149"/>
      <c r="BJ131" s="13"/>
      <c r="BK131" s="149"/>
      <c r="BL131" s="13"/>
      <c r="BM131" s="148"/>
    </row>
    <row r="132" spans="1:65" s="2" customFormat="1" ht="27" customHeight="1" x14ac:dyDescent="0.2">
      <c r="A132" s="150"/>
      <c r="B132" s="135"/>
      <c r="C132" s="136">
        <v>18</v>
      </c>
      <c r="D132" s="136" t="s">
        <v>130</v>
      </c>
      <c r="E132" s="137" t="s">
        <v>141</v>
      </c>
      <c r="F132" s="138" t="s">
        <v>142</v>
      </c>
      <c r="G132" s="139" t="s">
        <v>99</v>
      </c>
      <c r="H132" s="140">
        <v>1</v>
      </c>
      <c r="I132" s="141"/>
      <c r="J132" s="142">
        <f t="shared" si="11"/>
        <v>0</v>
      </c>
      <c r="K132" s="143"/>
      <c r="L132" s="29"/>
      <c r="M132" s="144"/>
      <c r="N132" s="145"/>
      <c r="O132" s="57"/>
      <c r="P132" s="146"/>
      <c r="Q132" s="146"/>
      <c r="R132" s="146"/>
      <c r="S132" s="146"/>
      <c r="T132" s="147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R132" s="148"/>
      <c r="AT132" s="148"/>
      <c r="AU132" s="148"/>
      <c r="AY132" s="13"/>
      <c r="BE132" s="149"/>
      <c r="BF132" s="149"/>
      <c r="BG132" s="149"/>
      <c r="BH132" s="149"/>
      <c r="BI132" s="149"/>
      <c r="BJ132" s="13"/>
      <c r="BK132" s="149"/>
      <c r="BL132" s="13"/>
      <c r="BM132" s="148"/>
    </row>
    <row r="133" spans="1:65" s="2" customFormat="1" ht="27" customHeight="1" x14ac:dyDescent="0.2">
      <c r="A133" s="153"/>
      <c r="B133" s="135"/>
      <c r="C133" s="136">
        <v>19</v>
      </c>
      <c r="D133" s="136" t="s">
        <v>130</v>
      </c>
      <c r="E133" s="137" t="s">
        <v>165</v>
      </c>
      <c r="F133" s="138" t="s">
        <v>166</v>
      </c>
      <c r="G133" s="139" t="s">
        <v>99</v>
      </c>
      <c r="H133" s="140">
        <v>2</v>
      </c>
      <c r="I133" s="141"/>
      <c r="J133" s="142">
        <f t="shared" ref="J133" si="12">ROUND(I133*H133,2)</f>
        <v>0</v>
      </c>
      <c r="K133" s="143"/>
      <c r="L133" s="29"/>
      <c r="M133" s="144"/>
      <c r="N133" s="145"/>
      <c r="O133" s="57"/>
      <c r="P133" s="146"/>
      <c r="Q133" s="146"/>
      <c r="R133" s="146"/>
      <c r="S133" s="146"/>
      <c r="T133" s="147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R133" s="148"/>
      <c r="AT133" s="148"/>
      <c r="AU133" s="148"/>
      <c r="AY133" s="13"/>
      <c r="BE133" s="149"/>
      <c r="BF133" s="149"/>
      <c r="BG133" s="149"/>
      <c r="BH133" s="149"/>
      <c r="BI133" s="149"/>
      <c r="BJ133" s="13"/>
      <c r="BK133" s="149"/>
      <c r="BL133" s="13"/>
      <c r="BM133" s="148"/>
    </row>
    <row r="134" spans="1:65" s="2" customFormat="1" ht="27" customHeight="1" x14ac:dyDescent="0.2">
      <c r="A134" s="150"/>
      <c r="B134" s="135"/>
      <c r="C134" s="136">
        <v>20</v>
      </c>
      <c r="D134" s="136" t="s">
        <v>143</v>
      </c>
      <c r="E134" s="137" t="s">
        <v>76</v>
      </c>
      <c r="F134" s="138" t="s">
        <v>144</v>
      </c>
      <c r="G134" s="139" t="s">
        <v>99</v>
      </c>
      <c r="H134" s="140">
        <v>17</v>
      </c>
      <c r="I134" s="141"/>
      <c r="J134" s="142">
        <f t="shared" si="11"/>
        <v>0</v>
      </c>
      <c r="K134" s="143"/>
      <c r="L134" s="29"/>
      <c r="M134" s="144"/>
      <c r="N134" s="145"/>
      <c r="O134" s="57"/>
      <c r="P134" s="146"/>
      <c r="Q134" s="146"/>
      <c r="R134" s="146"/>
      <c r="S134" s="146"/>
      <c r="T134" s="147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R134" s="148"/>
      <c r="AT134" s="148"/>
      <c r="AU134" s="148"/>
      <c r="AY134" s="13"/>
      <c r="BE134" s="149"/>
      <c r="BF134" s="149"/>
      <c r="BG134" s="149"/>
      <c r="BH134" s="149"/>
      <c r="BI134" s="149"/>
      <c r="BJ134" s="13"/>
      <c r="BK134" s="149"/>
      <c r="BL134" s="13"/>
      <c r="BM134" s="148"/>
    </row>
    <row r="135" spans="1:65" s="2" customFormat="1" ht="27" customHeight="1" x14ac:dyDescent="0.2">
      <c r="A135" s="150"/>
      <c r="B135" s="135"/>
      <c r="C135" s="136">
        <v>21</v>
      </c>
      <c r="D135" s="136" t="s">
        <v>143</v>
      </c>
      <c r="E135" s="137" t="s">
        <v>100</v>
      </c>
      <c r="F135" s="138" t="s">
        <v>145</v>
      </c>
      <c r="G135" s="139" t="s">
        <v>99</v>
      </c>
      <c r="H135" s="140">
        <v>12</v>
      </c>
      <c r="I135" s="141"/>
      <c r="J135" s="142">
        <f t="shared" ref="J135:J146" si="13">ROUND(I135*H135,2)</f>
        <v>0</v>
      </c>
      <c r="K135" s="143"/>
      <c r="L135" s="29"/>
      <c r="M135" s="144"/>
      <c r="N135" s="145"/>
      <c r="O135" s="57"/>
      <c r="P135" s="146"/>
      <c r="Q135" s="146"/>
      <c r="R135" s="146"/>
      <c r="S135" s="146"/>
      <c r="T135" s="147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R135" s="148"/>
      <c r="AT135" s="148"/>
      <c r="AU135" s="148"/>
      <c r="AY135" s="13"/>
      <c r="BE135" s="149"/>
      <c r="BF135" s="149"/>
      <c r="BG135" s="149"/>
      <c r="BH135" s="149"/>
      <c r="BI135" s="149"/>
      <c r="BJ135" s="13"/>
      <c r="BK135" s="149"/>
      <c r="BL135" s="13"/>
      <c r="BM135" s="148"/>
    </row>
    <row r="136" spans="1:65" s="2" customFormat="1" ht="27" customHeight="1" x14ac:dyDescent="0.2">
      <c r="A136" s="150"/>
      <c r="B136" s="135"/>
      <c r="C136" s="136">
        <v>22</v>
      </c>
      <c r="D136" s="136" t="s">
        <v>143</v>
      </c>
      <c r="E136" s="137" t="s">
        <v>103</v>
      </c>
      <c r="F136" s="138" t="s">
        <v>146</v>
      </c>
      <c r="G136" s="139" t="s">
        <v>99</v>
      </c>
      <c r="H136" s="140">
        <v>2</v>
      </c>
      <c r="I136" s="141"/>
      <c r="J136" s="142">
        <f t="shared" si="13"/>
        <v>0</v>
      </c>
      <c r="K136" s="143"/>
      <c r="L136" s="29"/>
      <c r="M136" s="144"/>
      <c r="N136" s="145"/>
      <c r="O136" s="57"/>
      <c r="P136" s="146"/>
      <c r="Q136" s="146"/>
      <c r="R136" s="146"/>
      <c r="S136" s="146"/>
      <c r="T136" s="147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R136" s="148"/>
      <c r="AT136" s="148"/>
      <c r="AU136" s="148"/>
      <c r="AY136" s="13"/>
      <c r="BE136" s="149"/>
      <c r="BF136" s="149"/>
      <c r="BG136" s="149"/>
      <c r="BH136" s="149"/>
      <c r="BI136" s="149"/>
      <c r="BJ136" s="13"/>
      <c r="BK136" s="149"/>
      <c r="BL136" s="13"/>
      <c r="BM136" s="148"/>
    </row>
    <row r="137" spans="1:65" s="2" customFormat="1" ht="27" customHeight="1" x14ac:dyDescent="0.2">
      <c r="A137" s="150"/>
      <c r="B137" s="135"/>
      <c r="C137" s="136">
        <v>23</v>
      </c>
      <c r="D137" s="136" t="s">
        <v>143</v>
      </c>
      <c r="E137" s="137" t="s">
        <v>96</v>
      </c>
      <c r="F137" s="138" t="s">
        <v>147</v>
      </c>
      <c r="G137" s="139" t="s">
        <v>99</v>
      </c>
      <c r="H137" s="140">
        <v>2</v>
      </c>
      <c r="I137" s="141"/>
      <c r="J137" s="142">
        <f t="shared" si="13"/>
        <v>0</v>
      </c>
      <c r="K137" s="143"/>
      <c r="L137" s="29"/>
      <c r="M137" s="144"/>
      <c r="N137" s="145"/>
      <c r="O137" s="57"/>
      <c r="P137" s="146"/>
      <c r="Q137" s="146"/>
      <c r="R137" s="146"/>
      <c r="S137" s="146"/>
      <c r="T137" s="147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R137" s="148"/>
      <c r="AT137" s="148"/>
      <c r="AU137" s="148"/>
      <c r="AY137" s="13"/>
      <c r="BE137" s="149"/>
      <c r="BF137" s="149"/>
      <c r="BG137" s="149"/>
      <c r="BH137" s="149"/>
      <c r="BI137" s="149"/>
      <c r="BJ137" s="13"/>
      <c r="BK137" s="149"/>
      <c r="BL137" s="13"/>
      <c r="BM137" s="148"/>
    </row>
    <row r="138" spans="1:65" s="2" customFormat="1" ht="27" customHeight="1" x14ac:dyDescent="0.2">
      <c r="A138" s="150"/>
      <c r="B138" s="135"/>
      <c r="C138" s="136">
        <v>24</v>
      </c>
      <c r="D138" s="136" t="s">
        <v>143</v>
      </c>
      <c r="E138" s="137" t="s">
        <v>106</v>
      </c>
      <c r="F138" s="138" t="s">
        <v>148</v>
      </c>
      <c r="G138" s="139" t="s">
        <v>99</v>
      </c>
      <c r="H138" s="140">
        <v>3</v>
      </c>
      <c r="I138" s="141"/>
      <c r="J138" s="142">
        <f t="shared" si="13"/>
        <v>0</v>
      </c>
      <c r="K138" s="143"/>
      <c r="L138" s="29"/>
      <c r="M138" s="144"/>
      <c r="N138" s="145"/>
      <c r="O138" s="57"/>
      <c r="P138" s="146"/>
      <c r="Q138" s="146"/>
      <c r="R138" s="146"/>
      <c r="S138" s="146"/>
      <c r="T138" s="147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R138" s="148"/>
      <c r="AT138" s="148"/>
      <c r="AU138" s="148"/>
      <c r="AY138" s="13"/>
      <c r="BE138" s="149"/>
      <c r="BF138" s="149"/>
      <c r="BG138" s="149"/>
      <c r="BH138" s="149"/>
      <c r="BI138" s="149"/>
      <c r="BJ138" s="13"/>
      <c r="BK138" s="149"/>
      <c r="BL138" s="13"/>
      <c r="BM138" s="148"/>
    </row>
    <row r="139" spans="1:65" s="2" customFormat="1" ht="27" customHeight="1" x14ac:dyDescent="0.2">
      <c r="A139" s="150"/>
      <c r="B139" s="135"/>
      <c r="C139" s="136">
        <v>25</v>
      </c>
      <c r="D139" s="136" t="s">
        <v>143</v>
      </c>
      <c r="E139" s="137" t="s">
        <v>109</v>
      </c>
      <c r="F139" s="138" t="s">
        <v>149</v>
      </c>
      <c r="G139" s="139" t="s">
        <v>99</v>
      </c>
      <c r="H139" s="140">
        <v>1</v>
      </c>
      <c r="I139" s="141"/>
      <c r="J139" s="142">
        <f t="shared" si="13"/>
        <v>0</v>
      </c>
      <c r="K139" s="143"/>
      <c r="L139" s="29"/>
      <c r="M139" s="144"/>
      <c r="N139" s="145"/>
      <c r="O139" s="57"/>
      <c r="P139" s="146"/>
      <c r="Q139" s="146"/>
      <c r="R139" s="146"/>
      <c r="S139" s="146"/>
      <c r="T139" s="147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R139" s="148"/>
      <c r="AT139" s="148"/>
      <c r="AU139" s="148"/>
      <c r="AY139" s="13"/>
      <c r="BE139" s="149"/>
      <c r="BF139" s="149"/>
      <c r="BG139" s="149"/>
      <c r="BH139" s="149"/>
      <c r="BI139" s="149"/>
      <c r="BJ139" s="13"/>
      <c r="BK139" s="149"/>
      <c r="BL139" s="13"/>
      <c r="BM139" s="148"/>
    </row>
    <row r="140" spans="1:65" s="2" customFormat="1" ht="27" customHeight="1" x14ac:dyDescent="0.2">
      <c r="A140" s="150"/>
      <c r="B140" s="135"/>
      <c r="C140" s="136">
        <v>26</v>
      </c>
      <c r="D140" s="136" t="s">
        <v>143</v>
      </c>
      <c r="E140" s="137" t="s">
        <v>111</v>
      </c>
      <c r="F140" s="138" t="s">
        <v>150</v>
      </c>
      <c r="G140" s="139" t="s">
        <v>99</v>
      </c>
      <c r="H140" s="140">
        <v>1</v>
      </c>
      <c r="I140" s="141"/>
      <c r="J140" s="142">
        <f t="shared" si="13"/>
        <v>0</v>
      </c>
      <c r="K140" s="143"/>
      <c r="L140" s="29"/>
      <c r="M140" s="144"/>
      <c r="N140" s="145"/>
      <c r="O140" s="57"/>
      <c r="P140" s="146"/>
      <c r="Q140" s="146"/>
      <c r="R140" s="146"/>
      <c r="S140" s="146"/>
      <c r="T140" s="147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R140" s="148"/>
      <c r="AT140" s="148"/>
      <c r="AU140" s="148"/>
      <c r="AY140" s="13"/>
      <c r="BE140" s="149"/>
      <c r="BF140" s="149"/>
      <c r="BG140" s="149"/>
      <c r="BH140" s="149"/>
      <c r="BI140" s="149"/>
      <c r="BJ140" s="13"/>
      <c r="BK140" s="149"/>
      <c r="BL140" s="13"/>
      <c r="BM140" s="148"/>
    </row>
    <row r="141" spans="1:65" s="2" customFormat="1" ht="27" customHeight="1" x14ac:dyDescent="0.2">
      <c r="A141" s="150"/>
      <c r="B141" s="135"/>
      <c r="C141" s="136">
        <v>27</v>
      </c>
      <c r="D141" s="136" t="s">
        <v>151</v>
      </c>
      <c r="E141" s="137" t="s">
        <v>76</v>
      </c>
      <c r="F141" s="138" t="s">
        <v>152</v>
      </c>
      <c r="G141" s="139" t="s">
        <v>99</v>
      </c>
      <c r="H141" s="140">
        <v>2</v>
      </c>
      <c r="I141" s="141"/>
      <c r="J141" s="142">
        <f t="shared" si="13"/>
        <v>0</v>
      </c>
      <c r="K141" s="143"/>
      <c r="L141" s="29"/>
      <c r="M141" s="144"/>
      <c r="N141" s="145"/>
      <c r="O141" s="57"/>
      <c r="P141" s="146"/>
      <c r="Q141" s="146"/>
      <c r="R141" s="146"/>
      <c r="S141" s="146"/>
      <c r="T141" s="147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R141" s="148"/>
      <c r="AT141" s="148"/>
      <c r="AU141" s="148"/>
      <c r="AY141" s="13"/>
      <c r="BE141" s="149"/>
      <c r="BF141" s="149"/>
      <c r="BG141" s="149"/>
      <c r="BH141" s="149"/>
      <c r="BI141" s="149"/>
      <c r="BJ141" s="13"/>
      <c r="BK141" s="149"/>
      <c r="BL141" s="13"/>
      <c r="BM141" s="148"/>
    </row>
    <row r="142" spans="1:65" s="2" customFormat="1" ht="27" customHeight="1" x14ac:dyDescent="0.2">
      <c r="A142" s="150"/>
      <c r="B142" s="135"/>
      <c r="C142" s="136">
        <v>28</v>
      </c>
      <c r="D142" s="136" t="s">
        <v>153</v>
      </c>
      <c r="E142" s="137" t="s">
        <v>76</v>
      </c>
      <c r="F142" s="138" t="s">
        <v>154</v>
      </c>
      <c r="G142" s="139" t="s">
        <v>99</v>
      </c>
      <c r="H142" s="140">
        <v>1</v>
      </c>
      <c r="I142" s="141"/>
      <c r="J142" s="142">
        <f t="shared" si="13"/>
        <v>0</v>
      </c>
      <c r="K142" s="143"/>
      <c r="L142" s="29"/>
      <c r="M142" s="144"/>
      <c r="N142" s="145"/>
      <c r="O142" s="57"/>
      <c r="P142" s="146"/>
      <c r="Q142" s="146"/>
      <c r="R142" s="146"/>
      <c r="S142" s="146"/>
      <c r="T142" s="147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R142" s="148"/>
      <c r="AT142" s="148"/>
      <c r="AU142" s="148"/>
      <c r="AY142" s="13"/>
      <c r="BE142" s="149"/>
      <c r="BF142" s="149"/>
      <c r="BG142" s="149"/>
      <c r="BH142" s="149"/>
      <c r="BI142" s="149"/>
      <c r="BJ142" s="13"/>
      <c r="BK142" s="149"/>
      <c r="BL142" s="13"/>
      <c r="BM142" s="148"/>
    </row>
    <row r="143" spans="1:65" s="2" customFormat="1" ht="27" customHeight="1" x14ac:dyDescent="0.2">
      <c r="A143" s="150"/>
      <c r="B143" s="135"/>
      <c r="C143" s="136">
        <v>29</v>
      </c>
      <c r="D143" s="136" t="s">
        <v>153</v>
      </c>
      <c r="E143" s="137" t="s">
        <v>100</v>
      </c>
      <c r="F143" s="138" t="s">
        <v>155</v>
      </c>
      <c r="G143" s="139" t="s">
        <v>99</v>
      </c>
      <c r="H143" s="140">
        <v>5</v>
      </c>
      <c r="I143" s="141"/>
      <c r="J143" s="142">
        <f t="shared" si="13"/>
        <v>0</v>
      </c>
      <c r="K143" s="143"/>
      <c r="L143" s="29"/>
      <c r="M143" s="144"/>
      <c r="N143" s="145"/>
      <c r="O143" s="57"/>
      <c r="P143" s="146"/>
      <c r="Q143" s="146"/>
      <c r="R143" s="146"/>
      <c r="S143" s="146"/>
      <c r="T143" s="147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R143" s="148"/>
      <c r="AT143" s="148"/>
      <c r="AU143" s="148"/>
      <c r="AY143" s="13"/>
      <c r="BE143" s="149"/>
      <c r="BF143" s="149"/>
      <c r="BG143" s="149"/>
      <c r="BH143" s="149"/>
      <c r="BI143" s="149"/>
      <c r="BJ143" s="13"/>
      <c r="BK143" s="149"/>
      <c r="BL143" s="13"/>
      <c r="BM143" s="148"/>
    </row>
    <row r="144" spans="1:65" s="2" customFormat="1" ht="27" customHeight="1" x14ac:dyDescent="0.2">
      <c r="A144" s="150"/>
      <c r="B144" s="135"/>
      <c r="C144" s="136">
        <v>30</v>
      </c>
      <c r="D144" s="136" t="s">
        <v>153</v>
      </c>
      <c r="E144" s="137" t="s">
        <v>103</v>
      </c>
      <c r="F144" s="138" t="s">
        <v>156</v>
      </c>
      <c r="G144" s="139" t="s">
        <v>99</v>
      </c>
      <c r="H144" s="140">
        <v>10</v>
      </c>
      <c r="I144" s="141"/>
      <c r="J144" s="142">
        <f t="shared" si="13"/>
        <v>0</v>
      </c>
      <c r="K144" s="143"/>
      <c r="L144" s="29"/>
      <c r="M144" s="144"/>
      <c r="N144" s="145"/>
      <c r="O144" s="57"/>
      <c r="P144" s="146"/>
      <c r="Q144" s="146"/>
      <c r="R144" s="146"/>
      <c r="S144" s="146"/>
      <c r="T144" s="147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R144" s="148"/>
      <c r="AT144" s="148"/>
      <c r="AU144" s="148"/>
      <c r="AY144" s="13"/>
      <c r="BE144" s="149"/>
      <c r="BF144" s="149"/>
      <c r="BG144" s="149"/>
      <c r="BH144" s="149"/>
      <c r="BI144" s="149"/>
      <c r="BJ144" s="13"/>
      <c r="BK144" s="149"/>
      <c r="BL144" s="13"/>
      <c r="BM144" s="148"/>
    </row>
    <row r="145" spans="1:65" s="2" customFormat="1" ht="27" customHeight="1" x14ac:dyDescent="0.2">
      <c r="A145" s="150"/>
      <c r="B145" s="135"/>
      <c r="C145" s="136">
        <v>31</v>
      </c>
      <c r="D145" s="136" t="s">
        <v>153</v>
      </c>
      <c r="E145" s="137" t="s">
        <v>96</v>
      </c>
      <c r="F145" s="138" t="s">
        <v>157</v>
      </c>
      <c r="G145" s="139" t="s">
        <v>107</v>
      </c>
      <c r="H145" s="140">
        <v>1</v>
      </c>
      <c r="I145" s="141"/>
      <c r="J145" s="142">
        <f t="shared" si="13"/>
        <v>0</v>
      </c>
      <c r="K145" s="143"/>
      <c r="L145" s="29"/>
      <c r="M145" s="144"/>
      <c r="N145" s="145"/>
      <c r="O145" s="57"/>
      <c r="P145" s="146"/>
      <c r="Q145" s="146"/>
      <c r="R145" s="146"/>
      <c r="S145" s="146"/>
      <c r="T145" s="147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R145" s="148"/>
      <c r="AT145" s="148"/>
      <c r="AU145" s="148"/>
      <c r="AY145" s="13"/>
      <c r="BE145" s="149"/>
      <c r="BF145" s="149"/>
      <c r="BG145" s="149"/>
      <c r="BH145" s="149"/>
      <c r="BI145" s="149"/>
      <c r="BJ145" s="13"/>
      <c r="BK145" s="149"/>
      <c r="BL145" s="13"/>
      <c r="BM145" s="148"/>
    </row>
    <row r="146" spans="1:65" s="2" customFormat="1" ht="27" customHeight="1" x14ac:dyDescent="0.2">
      <c r="A146" s="150"/>
      <c r="B146" s="135"/>
      <c r="C146" s="136">
        <v>32</v>
      </c>
      <c r="D146" s="136" t="s">
        <v>153</v>
      </c>
      <c r="E146" s="137" t="s">
        <v>106</v>
      </c>
      <c r="F146" s="138" t="s">
        <v>158</v>
      </c>
      <c r="G146" s="139" t="s">
        <v>107</v>
      </c>
      <c r="H146" s="140">
        <v>1</v>
      </c>
      <c r="I146" s="141"/>
      <c r="J146" s="142">
        <f t="shared" si="13"/>
        <v>0</v>
      </c>
      <c r="K146" s="143"/>
      <c r="L146" s="29"/>
      <c r="M146" s="144"/>
      <c r="N146" s="145"/>
      <c r="O146" s="57"/>
      <c r="P146" s="146"/>
      <c r="Q146" s="146"/>
      <c r="R146" s="146"/>
      <c r="S146" s="146"/>
      <c r="T146" s="147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R146" s="148"/>
      <c r="AT146" s="148"/>
      <c r="AU146" s="148"/>
      <c r="AY146" s="13"/>
      <c r="BE146" s="149"/>
      <c r="BF146" s="149"/>
      <c r="BG146" s="149"/>
      <c r="BH146" s="149"/>
      <c r="BI146" s="149"/>
      <c r="BJ146" s="13"/>
      <c r="BK146" s="149"/>
      <c r="BL146" s="13"/>
      <c r="BM146" s="148"/>
    </row>
    <row r="147" spans="1:65" s="2" customFormat="1" ht="27" customHeight="1" x14ac:dyDescent="0.2">
      <c r="A147" s="150"/>
      <c r="B147" s="135"/>
      <c r="C147" s="136">
        <v>33</v>
      </c>
      <c r="D147" s="136" t="s">
        <v>153</v>
      </c>
      <c r="E147" s="137" t="s">
        <v>109</v>
      </c>
      <c r="F147" s="138" t="s">
        <v>159</v>
      </c>
      <c r="G147" s="139" t="s">
        <v>107</v>
      </c>
      <c r="H147" s="140">
        <v>1</v>
      </c>
      <c r="I147" s="141"/>
      <c r="J147" s="142">
        <f t="shared" ref="J147:J148" si="14">ROUND(I147*H147,2)</f>
        <v>0</v>
      </c>
      <c r="K147" s="143"/>
      <c r="L147" s="29"/>
      <c r="M147" s="144"/>
      <c r="N147" s="145"/>
      <c r="O147" s="57"/>
      <c r="P147" s="146"/>
      <c r="Q147" s="146"/>
      <c r="R147" s="146"/>
      <c r="S147" s="146"/>
      <c r="T147" s="147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R147" s="148"/>
      <c r="AT147" s="148"/>
      <c r="AU147" s="148"/>
      <c r="AY147" s="13"/>
      <c r="BE147" s="149"/>
      <c r="BF147" s="149"/>
      <c r="BG147" s="149"/>
      <c r="BH147" s="149"/>
      <c r="BI147" s="149"/>
      <c r="BJ147" s="13"/>
      <c r="BK147" s="149"/>
      <c r="BL147" s="13"/>
      <c r="BM147" s="148"/>
    </row>
    <row r="148" spans="1:65" s="2" customFormat="1" ht="27" customHeight="1" x14ac:dyDescent="0.2">
      <c r="A148" s="150"/>
      <c r="B148" s="135"/>
      <c r="C148" s="136">
        <v>34</v>
      </c>
      <c r="D148" s="136" t="s">
        <v>153</v>
      </c>
      <c r="E148" s="137" t="s">
        <v>111</v>
      </c>
      <c r="F148" s="138" t="s">
        <v>160</v>
      </c>
      <c r="G148" s="139" t="s">
        <v>107</v>
      </c>
      <c r="H148" s="140">
        <v>1</v>
      </c>
      <c r="I148" s="141"/>
      <c r="J148" s="142">
        <f t="shared" si="14"/>
        <v>0</v>
      </c>
      <c r="K148" s="143"/>
      <c r="L148" s="29"/>
      <c r="M148" s="144"/>
      <c r="N148" s="145"/>
      <c r="O148" s="57"/>
      <c r="P148" s="146"/>
      <c r="Q148" s="146"/>
      <c r="R148" s="146"/>
      <c r="S148" s="146"/>
      <c r="T148" s="147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R148" s="148"/>
      <c r="AT148" s="148"/>
      <c r="AU148" s="148"/>
      <c r="AY148" s="13"/>
      <c r="BE148" s="149"/>
      <c r="BF148" s="149"/>
      <c r="BG148" s="149"/>
      <c r="BH148" s="149"/>
      <c r="BI148" s="149"/>
      <c r="BJ148" s="13"/>
      <c r="BK148" s="149"/>
      <c r="BL148" s="13"/>
      <c r="BM148" s="148"/>
    </row>
    <row r="149" spans="1:65" s="2" customFormat="1" ht="27.75" customHeight="1" x14ac:dyDescent="0.2">
      <c r="A149" s="28"/>
      <c r="B149" s="135"/>
      <c r="C149" s="136">
        <v>35</v>
      </c>
      <c r="D149" s="136"/>
      <c r="E149" s="137"/>
      <c r="F149" s="138" t="s">
        <v>134</v>
      </c>
      <c r="G149" s="139" t="s">
        <v>107</v>
      </c>
      <c r="H149" s="140">
        <v>1</v>
      </c>
      <c r="I149" s="141"/>
      <c r="J149" s="142">
        <f t="shared" si="0"/>
        <v>0</v>
      </c>
      <c r="K149" s="143"/>
      <c r="L149" s="29"/>
      <c r="M149" s="144" t="s">
        <v>1</v>
      </c>
      <c r="N149" s="145" t="s">
        <v>37</v>
      </c>
      <c r="O149" s="57"/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48" t="s">
        <v>96</v>
      </c>
      <c r="AT149" s="148" t="s">
        <v>98</v>
      </c>
      <c r="AU149" s="148" t="s">
        <v>76</v>
      </c>
      <c r="AY149" s="13" t="s">
        <v>97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100</v>
      </c>
      <c r="BK149" s="149">
        <f t="shared" si="9"/>
        <v>0</v>
      </c>
      <c r="BL149" s="13" t="s">
        <v>96</v>
      </c>
      <c r="BM149" s="148" t="s">
        <v>118</v>
      </c>
    </row>
    <row r="150" spans="1:65" s="2" customFormat="1" ht="24.75" customHeight="1" x14ac:dyDescent="0.2">
      <c r="A150" s="28"/>
      <c r="B150" s="135"/>
      <c r="C150" s="136">
        <v>36</v>
      </c>
      <c r="D150" s="136"/>
      <c r="E150" s="137"/>
      <c r="F150" s="151" t="s">
        <v>135</v>
      </c>
      <c r="G150" s="139" t="s">
        <v>107</v>
      </c>
      <c r="H150" s="140">
        <v>1</v>
      </c>
      <c r="I150" s="141"/>
      <c r="J150" s="142">
        <f t="shared" si="0"/>
        <v>0</v>
      </c>
      <c r="K150" s="143"/>
      <c r="L150" s="29"/>
      <c r="M150" s="144" t="s">
        <v>1</v>
      </c>
      <c r="N150" s="145" t="s">
        <v>37</v>
      </c>
      <c r="O150" s="57"/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8" t="s">
        <v>96</v>
      </c>
      <c r="AT150" s="148" t="s">
        <v>98</v>
      </c>
      <c r="AU150" s="148" t="s">
        <v>76</v>
      </c>
      <c r="AY150" s="13" t="s">
        <v>97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100</v>
      </c>
      <c r="BK150" s="149">
        <f t="shared" si="9"/>
        <v>0</v>
      </c>
      <c r="BL150" s="13" t="s">
        <v>96</v>
      </c>
      <c r="BM150" s="148" t="s">
        <v>120</v>
      </c>
    </row>
    <row r="151" spans="1:65" s="2" customFormat="1" ht="6.9" customHeight="1" x14ac:dyDescent="0.2">
      <c r="A151" s="28"/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5" spans="1:65" x14ac:dyDescent="0.2">
      <c r="F155" s="1" t="s">
        <v>19</v>
      </c>
    </row>
    <row r="159" spans="1:65" x14ac:dyDescent="0.2">
      <c r="G159" s="1" t="s">
        <v>19</v>
      </c>
    </row>
  </sheetData>
  <autoFilter ref="C112:K150" xr:uid="{00000000-0009-0000-0000-000001000000}"/>
  <mergeCells count="6">
    <mergeCell ref="E105:H10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Interiérové vybavenie - nábytok</vt:lpstr>
      <vt:lpstr>'Interiérové vybavenie - nábytok'!Názvy_tlače</vt:lpstr>
      <vt:lpstr>'Rekapitulácia stavby'!Názvy_tlače</vt:lpstr>
      <vt:lpstr>'Interiérové vybavenie - nábytok'!Oblasť_tlače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2021-12-17T07:40:40Z</dcterms:created>
  <dcterms:modified xsi:type="dcterms:W3CDTF">2021-12-21T12:28:34Z</dcterms:modified>
</cp:coreProperties>
</file>