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615" windowHeight="12345" activeTab="2"/>
  </bookViews>
  <sheets>
    <sheet name="Kryci list" sheetId="1" r:id="rId1"/>
    <sheet name="Rekapitulacia" sheetId="2" r:id="rId2"/>
    <sheet name="Prehlad" sheetId="3" r:id="rId3"/>
  </sheets>
  <definedNames>
    <definedName name="_xlnm.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list'!$A:$M</definedName>
    <definedName name="_xlnm.Print_Area" localSheetId="2">Prehlad!$A:$N</definedName>
    <definedName name="_xlnm.Print_Area" localSheetId="1">Rekapitulacia!$A:$F</definedName>
  </definedNames>
  <calcPr calcId="145621"/>
</workbook>
</file>

<file path=xl/calcChain.xml><?xml version="1.0" encoding="utf-8"?>
<calcChain xmlns="http://schemas.openxmlformats.org/spreadsheetml/2006/main">
  <c r="H14" i="3" l="1"/>
  <c r="H24" i="3"/>
  <c r="H27" i="3"/>
  <c r="H47" i="3" s="1"/>
  <c r="H28" i="3"/>
  <c r="H30" i="3"/>
  <c r="H32" i="3"/>
  <c r="H35" i="3"/>
  <c r="H39" i="3"/>
  <c r="H40" i="3"/>
  <c r="H42" i="3"/>
  <c r="H43" i="3"/>
  <c r="H45" i="3"/>
  <c r="H46" i="3"/>
  <c r="H53" i="3"/>
  <c r="H84" i="3" s="1"/>
  <c r="H83" i="3"/>
  <c r="H87" i="3"/>
  <c r="H89" i="3" s="1"/>
  <c r="B17" i="2" s="1"/>
  <c r="H92" i="3"/>
  <c r="H93" i="3"/>
  <c r="B18" i="2" s="1"/>
  <c r="I66" i="3"/>
  <c r="I84" i="3" s="1"/>
  <c r="I77" i="3"/>
  <c r="F11" i="1"/>
  <c r="F12" i="1"/>
  <c r="I13" i="1"/>
  <c r="M13" i="1"/>
  <c r="M19" i="1"/>
  <c r="M23" i="1"/>
  <c r="H1" i="1"/>
  <c r="I24" i="3"/>
  <c r="I47" i="3"/>
  <c r="I49" i="3"/>
  <c r="E9" i="1" s="1"/>
  <c r="I89" i="3"/>
  <c r="I93" i="3"/>
  <c r="C18" i="2"/>
  <c r="N24" i="3"/>
  <c r="N28" i="3"/>
  <c r="N32" i="3"/>
  <c r="N47" i="3" s="1"/>
  <c r="N35" i="3"/>
  <c r="N84" i="3"/>
  <c r="N89" i="3"/>
  <c r="N95" i="3" s="1"/>
  <c r="F19" i="2" s="1"/>
  <c r="F17" i="2"/>
  <c r="N93" i="3"/>
  <c r="L14" i="3"/>
  <c r="L24" i="3" s="1"/>
  <c r="L27" i="3"/>
  <c r="L28" i="3"/>
  <c r="L47" i="3" s="1"/>
  <c r="E13" i="2" s="1"/>
  <c r="L32" i="3"/>
  <c r="L35" i="3"/>
  <c r="J14" i="3"/>
  <c r="J24" i="3" s="1"/>
  <c r="J27" i="3"/>
  <c r="J28" i="3"/>
  <c r="J47" i="3" s="1"/>
  <c r="J30" i="3"/>
  <c r="J32" i="3"/>
  <c r="J35" i="3"/>
  <c r="J39" i="3"/>
  <c r="J40" i="3"/>
  <c r="J42" i="3"/>
  <c r="J43" i="3"/>
  <c r="J45" i="3"/>
  <c r="J46" i="3"/>
  <c r="J53" i="3"/>
  <c r="J66" i="3"/>
  <c r="J84" i="3"/>
  <c r="E84" i="3" s="1"/>
  <c r="J77" i="3"/>
  <c r="J83" i="3"/>
  <c r="J87" i="3"/>
  <c r="J89" i="3"/>
  <c r="E89" i="3" s="1"/>
  <c r="J92" i="3"/>
  <c r="J93" i="3"/>
  <c r="E93" i="3" s="1"/>
  <c r="D8" i="3"/>
  <c r="F18" i="2"/>
  <c r="C17" i="2"/>
  <c r="F16" i="2"/>
  <c r="C13" i="2"/>
  <c r="F12" i="2"/>
  <c r="C12" i="2"/>
  <c r="B8" i="2"/>
  <c r="J95" i="3"/>
  <c r="E95" i="3" s="1"/>
  <c r="D17" i="2"/>
  <c r="B12" i="2"/>
  <c r="D18" i="2"/>
  <c r="E24" i="3" l="1"/>
  <c r="D12" i="2"/>
  <c r="J49" i="3"/>
  <c r="I95" i="3"/>
  <c r="C16" i="2"/>
  <c r="H49" i="3"/>
  <c r="B13" i="2"/>
  <c r="E12" i="2"/>
  <c r="L49" i="3"/>
  <c r="E14" i="2" s="1"/>
  <c r="B16" i="2"/>
  <c r="H95" i="3"/>
  <c r="E47" i="3"/>
  <c r="D13" i="2"/>
  <c r="N49" i="3"/>
  <c r="F13" i="2"/>
  <c r="D19" i="2"/>
  <c r="D16" i="2"/>
  <c r="C14" i="2"/>
  <c r="I97" i="3"/>
  <c r="C22" i="2" s="1"/>
  <c r="D10" i="1" l="1"/>
  <c r="F10" i="1" s="1"/>
  <c r="B19" i="2"/>
  <c r="E10" i="1"/>
  <c r="E13" i="1" s="1"/>
  <c r="C19" i="2"/>
  <c r="F14" i="2"/>
  <c r="N97" i="3"/>
  <c r="F22" i="2" s="1"/>
  <c r="J97" i="3"/>
  <c r="E49" i="3"/>
  <c r="D14" i="2"/>
  <c r="B14" i="2"/>
  <c r="D9" i="1"/>
  <c r="H97" i="3"/>
  <c r="B22" i="2" s="1"/>
  <c r="D13" i="1" l="1"/>
  <c r="F9" i="1"/>
  <c r="F13" i="1" s="1"/>
  <c r="M21" i="1" s="1"/>
  <c r="L22" i="1" s="1"/>
  <c r="M22" i="1" s="1"/>
  <c r="M24" i="1" s="1"/>
  <c r="D22" i="2"/>
  <c r="E97" i="3"/>
</calcChain>
</file>

<file path=xl/sharedStrings.xml><?xml version="1.0" encoding="utf-8"?>
<sst xmlns="http://schemas.openxmlformats.org/spreadsheetml/2006/main" count="310" uniqueCount="213">
  <si>
    <t>V module</t>
  </si>
  <si>
    <t>Hlavička1</t>
  </si>
  <si>
    <t>Mena</t>
  </si>
  <si>
    <t>Hlavička2</t>
  </si>
  <si>
    <t>Obdobie</t>
  </si>
  <si>
    <t>Miesto:</t>
  </si>
  <si>
    <t>Rozpočet:</t>
  </si>
  <si>
    <t>Rozpočet</t>
  </si>
  <si>
    <t>Krycí list rozpočtu v</t>
  </si>
  <si>
    <t>EUR</t>
  </si>
  <si>
    <t xml:space="preserve"> Stavba :Základná škola Pezinok</t>
  </si>
  <si>
    <t>JKSO :</t>
  </si>
  <si>
    <t>Spracoval:</t>
  </si>
  <si>
    <t>Čerpanie</t>
  </si>
  <si>
    <t>Krycí list splátky v</t>
  </si>
  <si>
    <t>za obdobie</t>
  </si>
  <si>
    <t>Mesiac 2011</t>
  </si>
  <si>
    <t xml:space="preserve"> Časť :Výmena okien</t>
  </si>
  <si>
    <t>Dňa:</t>
  </si>
  <si>
    <t>30.06.2014</t>
  </si>
  <si>
    <t>Zmluva č.:</t>
  </si>
  <si>
    <t>VK</t>
  </si>
  <si>
    <t>Krycí list výrobnej kalkulácie v</t>
  </si>
  <si>
    <t xml:space="preserve"> Odberateľ:</t>
  </si>
  <si>
    <t/>
  </si>
  <si>
    <t>IČO:</t>
  </si>
  <si>
    <t>DIČ:</t>
  </si>
  <si>
    <t>VF</t>
  </si>
  <si>
    <t xml:space="preserve"> Dodávateľ:</t>
  </si>
  <si>
    <t xml:space="preserve"> Projektant:</t>
  </si>
  <si>
    <t>Ing. Peter Hollý,   Ing. Václav Weinzettl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</si>
  <si>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</si>
  <si>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</si>
  <si>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</si>
  <si>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</si>
  <si>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</si>
  <si>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</si>
  <si>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</si>
  <si>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</si>
  <si>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</si>
  <si>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</si>
  <si>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Práce nadčas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</si>
  <si>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</si>
  <si>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</si>
  <si>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</si>
  <si>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</si>
  <si>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</si>
  <si>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</si>
  <si>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</si>
  <si>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</si>
  <si>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</t>
  </si>
  <si>
    <t>Územné vplyvy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</si>
  <si>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</si>
  <si>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</si>
  <si>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</si>
  <si>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</si>
  <si>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</si>
  <si>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</si>
  <si>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</si>
  <si>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</si>
  <si>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</si>
  <si>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</si>
  <si>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</si>
  <si>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</si>
  <si>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</si>
  <si>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</si>
  <si>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</si>
  <si>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</si>
  <si>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</si>
  <si>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</si>
  <si>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</si>
  <si>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</si>
  <si>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</si>
  <si>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</si>
  <si>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</si>
  <si>
    <t xml:space="preserve">Odberateľ: </t>
  </si>
  <si>
    <t xml:space="preserve">Spracoval:                                         </t>
  </si>
  <si>
    <t>Projektant: Ing. Peter Hollý,   Ing. Václav Weinzettl</t>
  </si>
  <si>
    <t xml:space="preserve">JKSO : </t>
  </si>
  <si>
    <t>Rekapitulácia rozpočtu v</t>
  </si>
  <si>
    <t xml:space="preserve">Dodávateľ: </t>
  </si>
  <si>
    <t>Dátum: 30.06.2014</t>
  </si>
  <si>
    <t>Rekapitulácia splátky v</t>
  </si>
  <si>
    <t>Rekapitulácia výrobnej kalkulácie v</t>
  </si>
  <si>
    <t>Stavba :Základná škola Pezinok</t>
  </si>
  <si>
    <t>Časť :Výmena okien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</si>
  <si>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</si>
  <si>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</si>
  <si>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</si>
  <si>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</si>
  <si>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</si>
  <si>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</si>
  <si>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6 - ÚPRAVY POVRCHOV, PODLAHY, VÝPLNE</t>
  </si>
  <si>
    <t>9 - OSTATNÉ KONŠTRUKCIE A PRÁCE</t>
  </si>
  <si>
    <t xml:space="preserve">PRÁCE A DODÁVKY HSV  spolu: </t>
  </si>
  <si>
    <t>767 - Konštrukcie doplnk. kovové stavebné</t>
  </si>
  <si>
    <t>783 - Nátery</t>
  </si>
  <si>
    <t>784 - Maľby</t>
  </si>
  <si>
    <t xml:space="preserve">PRÁCE A DODÁVKY PSV  spolu: </t>
  </si>
  <si>
    <t>Za rozpočet celkom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</si>
  <si>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</si>
  <si>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</si>
  <si>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</si>
  <si>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</si>
  <si>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</si>
  <si>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</si>
  <si>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</si>
  <si>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číslo</t>
  </si>
  <si>
    <t>cenníka</t>
  </si>
  <si>
    <t>výkaz-výmer</t>
  </si>
  <si>
    <t>výmera</t>
  </si>
  <si>
    <t>jednotka</t>
  </si>
  <si>
    <t>cena</t>
  </si>
  <si>
    <t>PRÁCE A DODÁVKY HSV</t>
  </si>
  <si>
    <t>011</t>
  </si>
  <si>
    <t xml:space="preserve">64899-1112   </t>
  </si>
  <si>
    <t xml:space="preserve">Osadenie a dodávka parapetných dosák z tvrdeného PVC                                                                    </t>
  </si>
  <si>
    <t xml:space="preserve">m       </t>
  </si>
  <si>
    <t>"ozn. 01-03, 012"         2,25*56 =   126.000</t>
  </si>
  <si>
    <t>"ozn. 04"                       2,775*2 =   5.550</t>
  </si>
  <si>
    <t>"ozn. 05"                       2,7*6 =   16.200</t>
  </si>
  <si>
    <t>"ozn. 06"                       1,6*7 =   11.200</t>
  </si>
  <si>
    <t>"ozn. 07"                        3,28 =   3.280</t>
  </si>
  <si>
    <t>"ozn. 08"                        2,55*2 =   5.100</t>
  </si>
  <si>
    <t>"ozn. 09"                        2,55 =   2.550</t>
  </si>
  <si>
    <t>"ozn. 10"                        1,15*12 =   13.800</t>
  </si>
  <si>
    <t>"ozn. 11"                        2,55*8 =   20.400</t>
  </si>
  <si>
    <t xml:space="preserve">6 - ÚPRAVY POVRCHOV, PODLAHY, VÝPLNE  spolu: </t>
  </si>
  <si>
    <t xml:space="preserve">95290-1111   </t>
  </si>
  <si>
    <t xml:space="preserve">Vyčistenie budov  pri výške podlažia do 4 m                                                  </t>
  </si>
  <si>
    <t xml:space="preserve">m2      </t>
  </si>
  <si>
    <t>013</t>
  </si>
  <si>
    <t xml:space="preserve">96208-1141   </t>
  </si>
  <si>
    <t xml:space="preserve">Búranie okien zo sklenených tvárnic hr. do 15 cm                                                                        </t>
  </si>
  <si>
    <t>3,25*1,9+2,775*1,8*2 =   16.165</t>
  </si>
  <si>
    <t xml:space="preserve">96806-1113   </t>
  </si>
  <si>
    <t xml:space="preserve">Vyvesenie alebo zavesenie drev. krídiel okien nad 1,5 m2                                                                </t>
  </si>
  <si>
    <t xml:space="preserve">kus     </t>
  </si>
  <si>
    <t>15+16*2+23*2+9*2 =   111.000</t>
  </si>
  <si>
    <t xml:space="preserve">96806-2356   </t>
  </si>
  <si>
    <t xml:space="preserve">Vybúranie rámov okien drev. dvojitých alebo zdvoj. do 4 m2                                                              </t>
  </si>
  <si>
    <t>"pohľad C"  1,15*2,65*12+1,275*2,65*3 =   46.706</t>
  </si>
  <si>
    <t xml:space="preserve">"pohľad F"  2,55*2,65*22+                                                                                               </t>
  </si>
  <si>
    <t xml:space="preserve">96806-2357   </t>
  </si>
  <si>
    <t xml:space="preserve">Vybúranie rámov okien drev. dvojitých alebo zdvoj. nad 4 m2                                                             </t>
  </si>
  <si>
    <t>"pohľad C" 2,55*2,65*16 =   108.120</t>
  </si>
  <si>
    <t>"pohľad F"  2,55*2,65*23+2,7*3,0*6 =   204.023</t>
  </si>
  <si>
    <t>"pohľad D"  2,55*2,65*9 =   60.818</t>
  </si>
  <si>
    <t xml:space="preserve">97908-1111   </t>
  </si>
  <si>
    <t xml:space="preserve">Odvoz sute a vybúraných hmôt na skládku do 1 km                                                                         </t>
  </si>
  <si>
    <t xml:space="preserve">t       </t>
  </si>
  <si>
    <t xml:space="preserve">97908-1121   </t>
  </si>
  <si>
    <t xml:space="preserve">Odvoz sute a vybúraných hmôt na skládku každý ďalší 1 km                                                                </t>
  </si>
  <si>
    <t>21,377*19 =   406.163</t>
  </si>
  <si>
    <t xml:space="preserve">97908-2111   </t>
  </si>
  <si>
    <t xml:space="preserve">Vnútrostavenisková doprava sute a vybúraných hmôt do 10 m                                                               </t>
  </si>
  <si>
    <t xml:space="preserve">97908-2121   </t>
  </si>
  <si>
    <t xml:space="preserve">Vnútrost. doprava sute a vybúraných hmôt každých ďalších 5 m                                                            </t>
  </si>
  <si>
    <t>21,377*6 =   128.262</t>
  </si>
  <si>
    <t xml:space="preserve">97913-1409   </t>
  </si>
  <si>
    <t xml:space="preserve">Poplatok za ulož. staveb.sute na  skládkach "O"-ostatný odpad                                                    </t>
  </si>
  <si>
    <t>014</t>
  </si>
  <si>
    <t xml:space="preserve">99928-1111   </t>
  </si>
  <si>
    <t xml:space="preserve">Presun hmôt pre opravy v objektoch výšky do 25 m                                                                        </t>
  </si>
  <si>
    <t xml:space="preserve">9 - OSTATNÉ KONŠTRUKCIE A PRÁCE  spolu: </t>
  </si>
  <si>
    <t>PRÁCE A DODÁVKY PSV</t>
  </si>
  <si>
    <t>767</t>
  </si>
  <si>
    <t xml:space="preserve">76763-1101   </t>
  </si>
  <si>
    <t>(2,25+2,65)*2*56 =   548.800</t>
  </si>
  <si>
    <t>(2,775+1,8)*2*2 =   18.300</t>
  </si>
  <si>
    <t>(2,7+3,0)*2*6 =   68.400</t>
  </si>
  <si>
    <t>(1,6+0,6)*2*7 =   30.800</t>
  </si>
  <si>
    <t>(3,28+1,9)*2 =   10.360</t>
  </si>
  <si>
    <t>(2,25+3,45)*2*2 =   22.800</t>
  </si>
  <si>
    <t>(2,55+2,0)*2 =   9.100</t>
  </si>
  <si>
    <t>(1,15+2,65)*2*12 =   91.200</t>
  </si>
  <si>
    <t>(2,55+3,45)*2*9 =   108.000</t>
  </si>
  <si>
    <t>(1,7+2,65)*2 =   8.700</t>
  </si>
  <si>
    <t>(1,7+2,55)*2 =   8.500</t>
  </si>
  <si>
    <t>(1,65+2,25)*2 =   7.800</t>
  </si>
  <si>
    <t>MAT</t>
  </si>
  <si>
    <t xml:space="preserve">611 000005   </t>
  </si>
  <si>
    <t>"ozn. 01-03, 012"         2,25*2,65*56 =   333.900</t>
  </si>
  <si>
    <t>"ozn. 04"                       2,775*1,8*2 =   9.990</t>
  </si>
  <si>
    <t>"ozn. 05"                       2,7*3,0*6 =   48.600</t>
  </si>
  <si>
    <t>"ozn. 06"                       1,6*0,6*7 =   6.720</t>
  </si>
  <si>
    <t>"ozn. 07"                        3,28*1,9 =   6.232</t>
  </si>
  <si>
    <t>"ozn. 08"                        2,55*3,45*2 =   17.595</t>
  </si>
  <si>
    <t>"ozn. 09"                        2,55*2,0 =   5.100</t>
  </si>
  <si>
    <t>"ozn. 10"                        1,15*2,65*12 =   36.570</t>
  </si>
  <si>
    <t>"ozn. 11"                        2,55*3,45*8 =   70.380</t>
  </si>
  <si>
    <t xml:space="preserve">611 000006   </t>
  </si>
  <si>
    <t>"ozn.D1"           1,7*2,65 =   4.505</t>
  </si>
  <si>
    <t>"ozn. D2"          1,7*2,55 =   4.335</t>
  </si>
  <si>
    <t>"ozn. D3"          1,65*2,25 =   3.713</t>
  </si>
  <si>
    <t>"ozn. D4"          2,55*3,45 =   8.798</t>
  </si>
  <si>
    <t xml:space="preserve">99876-7202   </t>
  </si>
  <si>
    <t xml:space="preserve">Presun hmôt pre kovové konštr. v objektoch výšky do 12 m                                                  </t>
  </si>
  <si>
    <t xml:space="preserve">%       </t>
  </si>
  <si>
    <t xml:space="preserve">767 - Konštrukcie doplnk. kovové stavebné  spolu: </t>
  </si>
  <si>
    <t>783</t>
  </si>
  <si>
    <t xml:space="preserve">78322-2100   </t>
  </si>
  <si>
    <t xml:space="preserve">Nátery kov. stav. doplnk. konštr. syntet. dvojnásobné                                                                   </t>
  </si>
  <si>
    <t>"ozn.1,2"  (2,4+1,6)*0,6 =   2.400</t>
  </si>
  <si>
    <t xml:space="preserve">783 - Nátery  spolu: </t>
  </si>
  <si>
    <t>784</t>
  </si>
  <si>
    <t xml:space="preserve">78440-1800   </t>
  </si>
  <si>
    <t xml:space="preserve">784 - Maľby  spolu: </t>
  </si>
  <si>
    <t xml:space="preserve">Maľby stien, stropov a murárskych vysprávok biele napr. JUPOL                                                                                 </t>
  </si>
  <si>
    <t>presný popis prevedenia podľa popisu v tabuľke v.č. A-22</t>
  </si>
  <si>
    <t xml:space="preserve">Montáž okien plastových vrátane PUR peny a murárskych vysprávok  a vnútorných žalúzií                                                                            </t>
  </si>
  <si>
    <t xml:space="preserve">Plastové okná  s izolač. trojsklom vč. vonk.parapetov a vnútorných hliníkových horizontálnych žalúzií                                                                   </t>
  </si>
  <si>
    <t xml:space="preserve">Dvere plastové s oceľ. výstuhou izolač. trojsklo TR bezpečnosti 2 vč. vnútorných  hliníkových horizontálnych žalúzií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</si>
</sst>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&quot;"/>
    <numFmt numFmtId="168" formatCode="#,##0&quot; Sk&quot;;[Red]&quot;-&quot;#,##0&quot; Sk&quot;"/>
  </numFmts>
  <fonts count="32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6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72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68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11" borderId="0" applyNumberFormat="0" applyBorder="0" applyAlignment="0" applyProtection="0"/>
    <xf numFmtId="0" fontId="12" fillId="12" borderId="3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4" fillId="0" borderId="0"/>
    <xf numFmtId="0" fontId="7" fillId="4" borderId="7" applyNumberFormat="0" applyFont="0" applyAlignment="0" applyProtection="0"/>
    <xf numFmtId="0" fontId="18" fillId="0" borderId="8" applyNumberFormat="0" applyFill="0" applyAlignment="0" applyProtection="0"/>
    <xf numFmtId="0" fontId="19" fillId="6" borderId="0" applyNumberFormat="0" applyBorder="0" applyAlignment="0" applyProtection="0"/>
    <xf numFmtId="0" fontId="6" fillId="0" borderId="9" applyBorder="0">
      <alignment vertical="center"/>
    </xf>
    <xf numFmtId="0" fontId="20" fillId="0" borderId="0" applyNumberFormat="0" applyFill="0" applyBorder="0" applyAlignment="0" applyProtection="0"/>
    <xf numFmtId="0" fontId="6" fillId="0" borderId="9">
      <alignment vertical="center"/>
    </xf>
    <xf numFmtId="0" fontId="27" fillId="0" borderId="0" applyNumberFormat="0" applyFill="0" applyBorder="0" applyAlignment="0" applyProtection="0"/>
    <xf numFmtId="0" fontId="28" fillId="0" borderId="2" applyNumberFormat="0" applyFill="0" applyAlignment="0" applyProtection="0"/>
    <xf numFmtId="0" fontId="21" fillId="7" borderId="10" applyNumberFormat="0" applyAlignment="0" applyProtection="0"/>
    <xf numFmtId="0" fontId="22" fillId="13" borderId="10" applyNumberFormat="0" applyAlignment="0" applyProtection="0"/>
    <xf numFmtId="0" fontId="23" fillId="13" borderId="11" applyNumberFormat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</cellStyleXfs>
  <cellXfs count="110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52" applyFont="1" applyAlignment="1">
      <alignment horizontal="left" vertical="center"/>
    </xf>
    <xf numFmtId="0" fontId="1" fillId="0" borderId="19" xfId="52" applyFont="1" applyBorder="1" applyAlignment="1">
      <alignment horizontal="left" vertical="center"/>
    </xf>
    <xf numFmtId="0" fontId="1" fillId="0" borderId="20" xfId="52" applyFont="1" applyBorder="1" applyAlignment="1">
      <alignment horizontal="left" vertical="center"/>
    </xf>
    <xf numFmtId="0" fontId="1" fillId="0" borderId="20" xfId="52" applyFont="1" applyBorder="1" applyAlignment="1">
      <alignment horizontal="right" vertical="center"/>
    </xf>
    <xf numFmtId="0" fontId="1" fillId="0" borderId="21" xfId="52" applyFont="1" applyBorder="1" applyAlignment="1">
      <alignment horizontal="left" vertical="center"/>
    </xf>
    <xf numFmtId="0" fontId="1" fillId="0" borderId="22" xfId="52" applyFont="1" applyBorder="1" applyAlignment="1">
      <alignment horizontal="left" vertical="center"/>
    </xf>
    <xf numFmtId="0" fontId="1" fillId="0" borderId="23" xfId="52" applyFont="1" applyBorder="1" applyAlignment="1">
      <alignment horizontal="left" vertical="center"/>
    </xf>
    <xf numFmtId="0" fontId="1" fillId="0" borderId="23" xfId="52" applyFont="1" applyBorder="1" applyAlignment="1">
      <alignment horizontal="right" vertical="center"/>
    </xf>
    <xf numFmtId="0" fontId="1" fillId="0" borderId="24" xfId="52" applyFont="1" applyBorder="1" applyAlignment="1">
      <alignment horizontal="left" vertical="center"/>
    </xf>
    <xf numFmtId="0" fontId="1" fillId="0" borderId="25" xfId="52" applyFont="1" applyBorder="1" applyAlignment="1">
      <alignment horizontal="left" vertical="center"/>
    </xf>
    <xf numFmtId="0" fontId="1" fillId="0" borderId="26" xfId="52" applyFont="1" applyBorder="1" applyAlignment="1">
      <alignment horizontal="left" vertical="center"/>
    </xf>
    <xf numFmtId="0" fontId="1" fillId="0" borderId="26" xfId="52" applyFont="1" applyBorder="1" applyAlignment="1">
      <alignment horizontal="right" vertical="center"/>
    </xf>
    <xf numFmtId="0" fontId="1" fillId="0" borderId="27" xfId="52" applyFont="1" applyBorder="1" applyAlignment="1">
      <alignment horizontal="left" vertical="center"/>
    </xf>
    <xf numFmtId="0" fontId="1" fillId="0" borderId="28" xfId="52" applyFont="1" applyBorder="1" applyAlignment="1">
      <alignment horizontal="left" vertical="center"/>
    </xf>
    <xf numFmtId="0" fontId="1" fillId="0" borderId="29" xfId="52" applyFont="1" applyBorder="1" applyAlignment="1">
      <alignment horizontal="left" vertical="center"/>
    </xf>
    <xf numFmtId="0" fontId="1" fillId="0" borderId="29" xfId="52" applyFont="1" applyBorder="1" applyAlignment="1">
      <alignment horizontal="center" vertical="center"/>
    </xf>
    <xf numFmtId="0" fontId="1" fillId="0" borderId="30" xfId="52" applyFont="1" applyBorder="1" applyAlignment="1">
      <alignment horizontal="center" vertical="center"/>
    </xf>
    <xf numFmtId="0" fontId="1" fillId="0" borderId="31" xfId="52" applyFont="1" applyBorder="1" applyAlignment="1">
      <alignment horizontal="centerContinuous" vertical="center"/>
    </xf>
    <xf numFmtId="0" fontId="1" fillId="0" borderId="32" xfId="52" applyFont="1" applyBorder="1" applyAlignment="1">
      <alignment horizontal="centerContinuous" vertical="center"/>
    </xf>
    <xf numFmtId="0" fontId="1" fillId="0" borderId="33" xfId="52" applyFont="1" applyBorder="1" applyAlignment="1">
      <alignment horizontal="centerContinuous" vertical="center"/>
    </xf>
    <xf numFmtId="0" fontId="1" fillId="0" borderId="34" xfId="52" applyFont="1" applyBorder="1" applyAlignment="1">
      <alignment horizontal="center" vertical="center"/>
    </xf>
    <xf numFmtId="0" fontId="1" fillId="0" borderId="35" xfId="52" applyFont="1" applyBorder="1" applyAlignment="1">
      <alignment horizontal="left" vertical="center"/>
    </xf>
    <xf numFmtId="0" fontId="1" fillId="0" borderId="36" xfId="52" applyFont="1" applyBorder="1" applyAlignment="1">
      <alignment horizontal="left" vertical="center"/>
    </xf>
    <xf numFmtId="10" fontId="1" fillId="0" borderId="37" xfId="52" applyNumberFormat="1" applyFont="1" applyBorder="1" applyAlignment="1">
      <alignment horizontal="right" vertical="center"/>
    </xf>
    <xf numFmtId="0" fontId="1" fillId="0" borderId="38" xfId="52" applyFont="1" applyBorder="1" applyAlignment="1">
      <alignment horizontal="center" vertical="center"/>
    </xf>
    <xf numFmtId="0" fontId="1" fillId="0" borderId="9" xfId="52" applyFont="1" applyBorder="1" applyAlignment="1">
      <alignment horizontal="left" vertical="center"/>
    </xf>
    <xf numFmtId="0" fontId="1" fillId="0" borderId="39" xfId="52" applyFont="1" applyBorder="1" applyAlignment="1">
      <alignment horizontal="left" vertical="center"/>
    </xf>
    <xf numFmtId="10" fontId="1" fillId="0" borderId="40" xfId="52" applyNumberFormat="1" applyFont="1" applyBorder="1" applyAlignment="1">
      <alignment horizontal="right" vertical="center"/>
    </xf>
    <xf numFmtId="0" fontId="1" fillId="0" borderId="41" xfId="52" applyFont="1" applyBorder="1" applyAlignment="1">
      <alignment horizontal="center" vertical="center"/>
    </xf>
    <xf numFmtId="0" fontId="1" fillId="0" borderId="42" xfId="52" applyFont="1" applyBorder="1" applyAlignment="1">
      <alignment horizontal="left" vertical="center"/>
    </xf>
    <xf numFmtId="0" fontId="1" fillId="0" borderId="43" xfId="52" applyFont="1" applyBorder="1" applyAlignment="1">
      <alignment horizontal="center" vertical="center"/>
    </xf>
    <xf numFmtId="0" fontId="1" fillId="0" borderId="42" xfId="52" applyFont="1" applyBorder="1" applyAlignment="1">
      <alignment horizontal="right" vertical="center"/>
    </xf>
    <xf numFmtId="0" fontId="1" fillId="0" borderId="44" xfId="52" applyFont="1" applyBorder="1" applyAlignment="1">
      <alignment horizontal="left" vertical="center"/>
    </xf>
    <xf numFmtId="0" fontId="1" fillId="0" borderId="43" xfId="52" applyFont="1" applyBorder="1" applyAlignment="1">
      <alignment horizontal="right" vertical="center"/>
    </xf>
    <xf numFmtId="0" fontId="1" fillId="0" borderId="45" xfId="52" applyFont="1" applyBorder="1" applyAlignment="1">
      <alignment horizontal="centerContinuous" vertical="center"/>
    </xf>
    <xf numFmtId="0" fontId="1" fillId="0" borderId="46" xfId="52" applyFont="1" applyBorder="1" applyAlignment="1">
      <alignment horizontal="centerContinuous" vertical="center"/>
    </xf>
    <xf numFmtId="0" fontId="1" fillId="0" borderId="46" xfId="52" applyFont="1" applyBorder="1" applyAlignment="1">
      <alignment horizontal="center" vertical="center"/>
    </xf>
    <xf numFmtId="0" fontId="1" fillId="0" borderId="47" xfId="52" applyFont="1" applyBorder="1" applyAlignment="1">
      <alignment horizontal="centerContinuous" vertical="center"/>
    </xf>
    <xf numFmtId="0" fontId="1" fillId="0" borderId="48" xfId="52" applyFont="1" applyBorder="1" applyAlignment="1">
      <alignment horizontal="left" vertical="center"/>
    </xf>
    <xf numFmtId="0" fontId="1" fillId="0" borderId="49" xfId="52" applyFont="1" applyBorder="1" applyAlignment="1">
      <alignment horizontal="left" vertical="center"/>
    </xf>
    <xf numFmtId="0" fontId="1" fillId="0" borderId="50" xfId="52" applyFont="1" applyBorder="1" applyAlignment="1">
      <alignment horizontal="left" vertical="center"/>
    </xf>
    <xf numFmtId="0" fontId="1" fillId="0" borderId="0" xfId="52" applyFont="1" applyBorder="1" applyAlignment="1">
      <alignment horizontal="left" vertical="center"/>
    </xf>
    <xf numFmtId="0" fontId="1" fillId="0" borderId="51" xfId="52" applyFont="1" applyBorder="1" applyAlignment="1">
      <alignment horizontal="left" vertical="center"/>
    </xf>
    <xf numFmtId="0" fontId="1" fillId="0" borderId="40" xfId="52" applyFont="1" applyBorder="1" applyAlignment="1">
      <alignment horizontal="left" vertical="center"/>
    </xf>
    <xf numFmtId="0" fontId="1" fillId="0" borderId="48" xfId="52" applyFont="1" applyBorder="1" applyAlignment="1">
      <alignment horizontal="right" vertical="center"/>
    </xf>
    <xf numFmtId="0" fontId="1" fillId="0" borderId="0" xfId="52" applyFont="1" applyBorder="1" applyAlignment="1">
      <alignment horizontal="right" vertical="center"/>
    </xf>
    <xf numFmtId="0" fontId="1" fillId="0" borderId="52" xfId="52" applyFont="1" applyBorder="1" applyAlignment="1">
      <alignment horizontal="left" vertical="center"/>
    </xf>
    <xf numFmtId="0" fontId="1" fillId="0" borderId="37" xfId="52" applyFont="1" applyBorder="1" applyAlignment="1">
      <alignment horizontal="right" vertical="center"/>
    </xf>
    <xf numFmtId="0" fontId="1" fillId="0" borderId="53" xfId="52" applyFont="1" applyBorder="1" applyAlignment="1">
      <alignment horizontal="left" vertical="center"/>
    </xf>
    <xf numFmtId="0" fontId="1" fillId="0" borderId="54" xfId="52" applyFont="1" applyBorder="1" applyAlignment="1">
      <alignment horizontal="left" vertical="center"/>
    </xf>
    <xf numFmtId="0" fontId="1" fillId="0" borderId="55" xfId="52" applyFont="1" applyBorder="1" applyAlignment="1">
      <alignment horizontal="left" vertical="center"/>
    </xf>
    <xf numFmtId="0" fontId="1" fillId="0" borderId="0" xfId="52" applyFont="1"/>
    <xf numFmtId="0" fontId="1" fillId="0" borderId="0" xfId="52" applyFont="1" applyAlignment="1">
      <alignment horizontal="left" vertical="center"/>
    </xf>
    <xf numFmtId="0" fontId="3" fillId="0" borderId="56" xfId="52" applyFont="1" applyBorder="1" applyAlignment="1">
      <alignment horizontal="center" vertical="center"/>
    </xf>
    <xf numFmtId="167" fontId="1" fillId="0" borderId="32" xfId="52" applyNumberFormat="1" applyFont="1" applyBorder="1" applyAlignment="1">
      <alignment horizontal="centerContinuous" vertical="center"/>
    </xf>
    <xf numFmtId="0" fontId="3" fillId="0" borderId="57" xfId="52" applyFont="1" applyBorder="1" applyAlignment="1">
      <alignment horizontal="center" vertical="center"/>
    </xf>
    <xf numFmtId="0" fontId="1" fillId="0" borderId="58" xfId="52" applyFont="1" applyBorder="1" applyAlignment="1">
      <alignment horizontal="left" vertical="center"/>
    </xf>
    <xf numFmtId="167" fontId="1" fillId="0" borderId="59" xfId="52" applyNumberFormat="1" applyFont="1" applyBorder="1" applyAlignment="1">
      <alignment horizontal="right" vertical="center"/>
    </xf>
    <xf numFmtId="49" fontId="1" fillId="0" borderId="20" xfId="52" applyNumberFormat="1" applyFont="1" applyBorder="1" applyAlignment="1">
      <alignment horizontal="right" vertical="center"/>
    </xf>
    <xf numFmtId="49" fontId="1" fillId="0" borderId="23" xfId="52" applyNumberFormat="1" applyFont="1" applyBorder="1" applyAlignment="1">
      <alignment horizontal="right" vertical="center"/>
    </xf>
    <xf numFmtId="49" fontId="1" fillId="0" borderId="26" xfId="52" applyNumberFormat="1" applyFont="1" applyBorder="1" applyAlignment="1">
      <alignment horizontal="right" vertic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49" fontId="30" fillId="0" borderId="0" xfId="52" applyNumberFormat="1" applyFont="1"/>
    <xf numFmtId="0" fontId="30" fillId="0" borderId="0" xfId="52" applyFont="1"/>
    <xf numFmtId="49" fontId="31" fillId="0" borderId="0" xfId="52" applyNumberFormat="1" applyFont="1"/>
    <xf numFmtId="0" fontId="31" fillId="0" borderId="0" xfId="52" applyFont="1"/>
    <xf numFmtId="4" fontId="1" fillId="0" borderId="35" xfId="52" applyNumberFormat="1" applyFont="1" applyBorder="1" applyAlignment="1">
      <alignment horizontal="right" vertical="center"/>
    </xf>
    <xf numFmtId="4" fontId="1" fillId="0" borderId="60" xfId="52" applyNumberFormat="1" applyFont="1" applyBorder="1" applyAlignment="1">
      <alignment horizontal="right" vertical="center"/>
    </xf>
    <xf numFmtId="4" fontId="1" fillId="0" borderId="9" xfId="52" applyNumberFormat="1" applyFont="1" applyBorder="1" applyAlignment="1">
      <alignment horizontal="right" vertical="center"/>
    </xf>
    <xf numFmtId="4" fontId="1" fillId="0" borderId="61" xfId="52" applyNumberFormat="1" applyFont="1" applyBorder="1" applyAlignment="1">
      <alignment horizontal="right" vertical="center"/>
    </xf>
    <xf numFmtId="4" fontId="1" fillId="0" borderId="62" xfId="52" applyNumberFormat="1" applyFont="1" applyBorder="1" applyAlignment="1">
      <alignment horizontal="right" vertical="center"/>
    </xf>
    <xf numFmtId="4" fontId="1" fillId="0" borderId="42" xfId="52" applyNumberFormat="1" applyFont="1" applyBorder="1" applyAlignment="1">
      <alignment horizontal="right" vertical="center"/>
    </xf>
    <xf numFmtId="4" fontId="1" fillId="0" borderId="44" xfId="52" applyNumberFormat="1" applyFont="1" applyBorder="1" applyAlignment="1">
      <alignment horizontal="right" vertical="center"/>
    </xf>
    <xf numFmtId="4" fontId="1" fillId="0" borderId="63" xfId="52" applyNumberFormat="1" applyFont="1" applyBorder="1" applyAlignment="1">
      <alignment horizontal="right" vertical="center"/>
    </xf>
    <xf numFmtId="4" fontId="1" fillId="0" borderId="40" xfId="52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65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165" fontId="1" fillId="0" borderId="64" xfId="0" applyNumberFormat="1" applyFont="1" applyBorder="1" applyAlignment="1" applyProtection="1">
      <alignment horizontal="centerContinuous"/>
    </xf>
    <xf numFmtId="165" fontId="1" fillId="0" borderId="65" xfId="0" applyNumberFormat="1" applyFont="1" applyBorder="1" applyAlignment="1" applyProtection="1">
      <alignment horizontal="centerContinuous"/>
    </xf>
    <xf numFmtId="165" fontId="1" fillId="0" borderId="66" xfId="0" applyNumberFormat="1" applyFont="1" applyBorder="1" applyAlignment="1" applyProtection="1">
      <alignment horizontal="centerContinuous"/>
    </xf>
    <xf numFmtId="165" fontId="1" fillId="0" borderId="15" xfId="0" applyNumberFormat="1" applyFont="1" applyBorder="1" applyAlignment="1" applyProtection="1">
      <alignment horizontal="center"/>
    </xf>
    <xf numFmtId="165" fontId="1" fillId="0" borderId="67" xfId="0" applyNumberFormat="1" applyFont="1" applyBorder="1" applyAlignment="1" applyProtection="1">
      <alignment horizontal="center"/>
    </xf>
  </cellXfs>
  <cellStyles count="72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 % – Zvýraznění1" xfId="18"/>
    <cellStyle name="40 % – Zvýraznění2" xfId="19"/>
    <cellStyle name="40 % – Zvýraznění3" xfId="20"/>
    <cellStyle name="40 % – Zvýraznění4" xfId="21"/>
    <cellStyle name="40 % – Zvýraznění5" xfId="22"/>
    <cellStyle name="40 % – Zvýraznění6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60 % – Zvýraznění1" xfId="30"/>
    <cellStyle name="60 % – Zvýraznění2" xfId="31"/>
    <cellStyle name="60 % – Zvýraznění3" xfId="32"/>
    <cellStyle name="60 % – Zvýraznění4" xfId="33"/>
    <cellStyle name="60 % – Zvýraznění5" xfId="34"/>
    <cellStyle name="60 % – Zvýraznění6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Celkem" xfId="42"/>
    <cellStyle name="data" xfId="43"/>
    <cellStyle name="Chybně" xfId="44"/>
    <cellStyle name="Kontrolní buňka" xfId="45"/>
    <cellStyle name="Nadpis 1" xfId="46" builtinId="16" customBuiltin="1"/>
    <cellStyle name="Nadpis 2" xfId="47" builtinId="17" customBuiltin="1"/>
    <cellStyle name="Nadpis 3" xfId="48" builtinId="18" customBuiltin="1"/>
    <cellStyle name="Nadpis 4" xfId="49" builtinId="19" customBuiltin="1"/>
    <cellStyle name="Název" xfId="50"/>
    <cellStyle name="Neutrální" xfId="51"/>
    <cellStyle name="Normálna" xfId="0" builtinId="0"/>
    <cellStyle name="normálne_KLs" xfId="52"/>
    <cellStyle name="Poznámka" xfId="53" builtinId="10" customBuiltin="1"/>
    <cellStyle name="Propojená buňka" xfId="54"/>
    <cellStyle name="Správně" xfId="55"/>
    <cellStyle name="TEXT" xfId="56"/>
    <cellStyle name="Text upozornění" xfId="57"/>
    <cellStyle name="TEXT1" xfId="58"/>
    <cellStyle name="Title" xfId="59"/>
    <cellStyle name="Total" xfId="60"/>
    <cellStyle name="Vstup" xfId="61" builtinId="20" customBuiltin="1"/>
    <cellStyle name="Výpočet" xfId="62" builtinId="22" customBuiltin="1"/>
    <cellStyle name="Výstup" xfId="63" builtinId="21" customBuiltin="1"/>
    <cellStyle name="Vysvětlující text" xfId="64"/>
    <cellStyle name="Warning Text" xfId="65"/>
    <cellStyle name="Zvýraznění 1" xfId="66"/>
    <cellStyle name="Zvýraznění 2" xfId="67"/>
    <cellStyle name="Zvýraznění 3" xfId="68"/>
    <cellStyle name="Zvýraznění 4" xfId="69"/>
    <cellStyle name="Zvýraznění 5" xfId="70"/>
    <cellStyle name="Zvýraznění 6" xfId="7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7"/>
  <sheetViews>
    <sheetView showGridLines="0" showZeros="0" topLeftCell="A25" workbookViewId="0">
      <selection activeCell="P15" sqref="P15"/>
    </sheetView>
  </sheetViews>
  <sheetFormatPr defaultRowHeight="12.75"/>
  <cols>
    <col min="1" max="1" width="0.7109375" style="69" customWidth="1"/>
    <col min="2" max="2" width="3.7109375" style="69" customWidth="1"/>
    <col min="3" max="3" width="6.85546875" style="69" customWidth="1"/>
    <col min="4" max="6" width="14" style="69" customWidth="1"/>
    <col min="7" max="7" width="3.85546875" style="69" customWidth="1"/>
    <col min="8" max="8" width="22.7109375" style="69" customWidth="1"/>
    <col min="9" max="9" width="14" style="69" customWidth="1"/>
    <col min="10" max="10" width="4.28515625" style="69" customWidth="1"/>
    <col min="11" max="11" width="19.7109375" style="69" customWidth="1"/>
    <col min="12" max="12" width="9.7109375" style="69" customWidth="1"/>
    <col min="13" max="13" width="14" style="69" customWidth="1"/>
    <col min="14" max="14" width="0.7109375" style="69" customWidth="1"/>
    <col min="15" max="15" width="1.42578125" style="69" customWidth="1"/>
    <col min="16" max="23" width="9.140625" style="69"/>
    <col min="24" max="25" width="5.7109375" style="69" customWidth="1"/>
    <col min="26" max="26" width="6.5703125" style="69" customWidth="1"/>
    <col min="27" max="27" width="21.42578125" style="69" customWidth="1"/>
    <col min="28" max="28" width="4.28515625" style="69" customWidth="1"/>
    <col min="29" max="29" width="8.28515625" style="69" customWidth="1"/>
    <col min="30" max="30" width="8.7109375" style="69" customWidth="1"/>
    <col min="31" max="16384" width="9.140625" style="69"/>
  </cols>
  <sheetData>
    <row r="1" spans="2:30" ht="28.5" customHeight="1" thickBot="1">
      <c r="B1" s="70"/>
      <c r="C1" s="70"/>
      <c r="D1" s="70"/>
      <c r="E1" s="70"/>
      <c r="F1" s="70"/>
      <c r="G1" s="70"/>
      <c r="H1" s="18" t="str">
        <f>CONCATENATE(AA2," ",AB2," ",AC2," ",AD2)</f>
        <v xml:space="preserve">Krycí list rozpočtu v EUR  </v>
      </c>
      <c r="I1" s="70"/>
      <c r="J1" s="70"/>
      <c r="K1" s="70"/>
      <c r="L1" s="70"/>
      <c r="M1" s="70"/>
      <c r="Z1" s="88" t="s">
        <v>0</v>
      </c>
      <c r="AA1" s="88" t="s">
        <v>1</v>
      </c>
      <c r="AB1" s="88" t="s">
        <v>2</v>
      </c>
      <c r="AC1" s="88" t="s">
        <v>3</v>
      </c>
      <c r="AD1" s="88" t="s">
        <v>4</v>
      </c>
    </row>
    <row r="2" spans="2:30" ht="18" customHeight="1" thickTop="1">
      <c r="B2" s="19"/>
      <c r="C2" s="20"/>
      <c r="D2" s="20"/>
      <c r="E2" s="20"/>
      <c r="F2" s="20"/>
      <c r="G2" s="21" t="s">
        <v>5</v>
      </c>
      <c r="H2" s="20"/>
      <c r="I2" s="20"/>
      <c r="J2" s="21" t="s">
        <v>6</v>
      </c>
      <c r="K2" s="20"/>
      <c r="L2" s="20"/>
      <c r="M2" s="22"/>
      <c r="Z2" s="88" t="s">
        <v>7</v>
      </c>
      <c r="AA2" s="90" t="s">
        <v>8</v>
      </c>
      <c r="AB2" s="90" t="s">
        <v>9</v>
      </c>
      <c r="AC2" s="90"/>
      <c r="AD2" s="89"/>
    </row>
    <row r="3" spans="2:30" ht="18" customHeight="1">
      <c r="B3" s="23" t="s">
        <v>10</v>
      </c>
      <c r="C3" s="24"/>
      <c r="D3" s="24"/>
      <c r="E3" s="24"/>
      <c r="F3" s="24"/>
      <c r="G3" s="25" t="s">
        <v>11</v>
      </c>
      <c r="H3" s="24"/>
      <c r="I3" s="24"/>
      <c r="J3" s="25" t="s">
        <v>12</v>
      </c>
      <c r="K3" s="24"/>
      <c r="L3" s="24"/>
      <c r="M3" s="26"/>
      <c r="Z3" s="88" t="s">
        <v>13</v>
      </c>
      <c r="AA3" s="90" t="s">
        <v>14</v>
      </c>
      <c r="AB3" s="90" t="s">
        <v>9</v>
      </c>
      <c r="AC3" s="90" t="s">
        <v>15</v>
      </c>
      <c r="AD3" s="89" t="s">
        <v>16</v>
      </c>
    </row>
    <row r="4" spans="2:30" ht="18" customHeight="1" thickBot="1">
      <c r="B4" s="27" t="s">
        <v>17</v>
      </c>
      <c r="C4" s="28"/>
      <c r="D4" s="28"/>
      <c r="E4" s="28"/>
      <c r="F4" s="28"/>
      <c r="G4" s="29"/>
      <c r="H4" s="28"/>
      <c r="I4" s="28"/>
      <c r="J4" s="29" t="s">
        <v>18</v>
      </c>
      <c r="K4" s="28" t="s">
        <v>19</v>
      </c>
      <c r="L4" s="28" t="s">
        <v>20</v>
      </c>
      <c r="M4" s="30"/>
      <c r="Z4" s="88" t="s">
        <v>21</v>
      </c>
      <c r="AA4" s="90" t="s">
        <v>22</v>
      </c>
      <c r="AB4" s="90" t="s">
        <v>9</v>
      </c>
      <c r="AC4" s="90"/>
      <c r="AD4" s="89"/>
    </row>
    <row r="5" spans="2:30" ht="18" customHeight="1" thickTop="1">
      <c r="B5" s="19" t="s">
        <v>23</v>
      </c>
      <c r="C5" s="20"/>
      <c r="D5" s="20"/>
      <c r="E5" s="20"/>
      <c r="F5" s="20"/>
      <c r="G5" s="76" t="s">
        <v>24</v>
      </c>
      <c r="H5" s="20"/>
      <c r="I5" s="20"/>
      <c r="J5" s="20" t="s">
        <v>25</v>
      </c>
      <c r="K5" s="20"/>
      <c r="L5" s="20" t="s">
        <v>26</v>
      </c>
      <c r="M5" s="22"/>
      <c r="Z5" s="88" t="s">
        <v>27</v>
      </c>
      <c r="AA5" s="90" t="s">
        <v>14</v>
      </c>
      <c r="AB5" s="90" t="s">
        <v>9</v>
      </c>
      <c r="AC5" s="90" t="s">
        <v>15</v>
      </c>
      <c r="AD5" s="89" t="s">
        <v>16</v>
      </c>
    </row>
    <row r="6" spans="2:30" ht="18" customHeight="1">
      <c r="B6" s="23" t="s">
        <v>28</v>
      </c>
      <c r="C6" s="24"/>
      <c r="D6" s="24"/>
      <c r="E6" s="24"/>
      <c r="F6" s="24"/>
      <c r="G6" s="77" t="s">
        <v>24</v>
      </c>
      <c r="H6" s="24"/>
      <c r="I6" s="24"/>
      <c r="J6" s="24" t="s">
        <v>25</v>
      </c>
      <c r="K6" s="24"/>
      <c r="L6" s="24" t="s">
        <v>26</v>
      </c>
      <c r="M6" s="26"/>
    </row>
    <row r="7" spans="2:30" ht="18" customHeight="1" thickBot="1">
      <c r="B7" s="27" t="s">
        <v>29</v>
      </c>
      <c r="C7" s="28"/>
      <c r="D7" s="28" t="s">
        <v>30</v>
      </c>
      <c r="E7" s="28"/>
      <c r="F7" s="28"/>
      <c r="G7" s="78" t="s">
        <v>24</v>
      </c>
      <c r="H7" s="28"/>
      <c r="I7" s="28"/>
      <c r="J7" s="28" t="s">
        <v>25</v>
      </c>
      <c r="K7" s="28"/>
      <c r="L7" s="28" t="s">
        <v>26</v>
      </c>
      <c r="M7" s="30"/>
    </row>
    <row r="8" spans="2:30" ht="18" customHeight="1" thickTop="1">
      <c r="B8" s="71" t="s">
        <v>31</v>
      </c>
      <c r="C8" s="32" t="s">
        <v>32</v>
      </c>
      <c r="D8" s="33" t="s">
        <v>33</v>
      </c>
      <c r="E8" s="33" t="s">
        <v>34</v>
      </c>
      <c r="F8" s="34" t="s">
        <v>35</v>
      </c>
      <c r="G8" s="71" t="s">
        <v>36</v>
      </c>
      <c r="H8" s="35" t="s">
        <v>37</v>
      </c>
      <c r="I8" s="36"/>
      <c r="J8" s="71" t="s">
        <v>38</v>
      </c>
      <c r="K8" s="35" t="s">
        <v>39</v>
      </c>
      <c r="L8" s="37"/>
      <c r="M8" s="36"/>
    </row>
    <row r="9" spans="2:30" ht="18" customHeight="1">
      <c r="B9" s="38">
        <v>1</v>
      </c>
      <c r="C9" s="39" t="s">
        <v>40</v>
      </c>
      <c r="D9" s="91">
        <f>Prehlad!H49</f>
        <v>0</v>
      </c>
      <c r="E9" s="91">
        <f>Prehlad!I49</f>
        <v>0</v>
      </c>
      <c r="F9" s="92">
        <f>D9+E9</f>
        <v>0</v>
      </c>
      <c r="G9" s="38">
        <v>6</v>
      </c>
      <c r="H9" s="39" t="s">
        <v>41</v>
      </c>
      <c r="I9" s="92">
        <v>0</v>
      </c>
      <c r="J9" s="38">
        <v>11</v>
      </c>
      <c r="K9" s="40" t="s">
        <v>42</v>
      </c>
      <c r="L9" s="41"/>
      <c r="M9" s="92"/>
    </row>
    <row r="10" spans="2:30" ht="18" customHeight="1">
      <c r="B10" s="42">
        <v>2</v>
      </c>
      <c r="C10" s="43" t="s">
        <v>43</v>
      </c>
      <c r="D10" s="93">
        <f>Prehlad!H95</f>
        <v>0</v>
      </c>
      <c r="E10" s="93">
        <f>Prehlad!I95</f>
        <v>0</v>
      </c>
      <c r="F10" s="92">
        <f>D10+E10</f>
        <v>0</v>
      </c>
      <c r="G10" s="42">
        <v>7</v>
      </c>
      <c r="H10" s="43" t="s">
        <v>44</v>
      </c>
      <c r="I10" s="94">
        <v>0</v>
      </c>
      <c r="J10" s="42">
        <v>12</v>
      </c>
      <c r="K10" s="44" t="s">
        <v>45</v>
      </c>
      <c r="L10" s="45"/>
      <c r="M10" s="94"/>
    </row>
    <row r="11" spans="2:30" ht="18" customHeight="1">
      <c r="B11" s="42">
        <v>3</v>
      </c>
      <c r="C11" s="43" t="s">
        <v>46</v>
      </c>
      <c r="D11" s="93"/>
      <c r="E11" s="93"/>
      <c r="F11" s="92">
        <f>D11+E11</f>
        <v>0</v>
      </c>
      <c r="G11" s="42">
        <v>8</v>
      </c>
      <c r="H11" s="43" t="s">
        <v>47</v>
      </c>
      <c r="I11" s="94">
        <v>0</v>
      </c>
      <c r="J11" s="42">
        <v>13</v>
      </c>
      <c r="K11" s="44" t="s">
        <v>48</v>
      </c>
      <c r="L11" s="45"/>
      <c r="M11" s="94"/>
    </row>
    <row r="12" spans="2:30" ht="18" customHeight="1" thickBot="1">
      <c r="B12" s="42">
        <v>4</v>
      </c>
      <c r="C12" s="43" t="s">
        <v>49</v>
      </c>
      <c r="D12" s="93"/>
      <c r="E12" s="93"/>
      <c r="F12" s="95">
        <f>D12+E12</f>
        <v>0</v>
      </c>
      <c r="G12" s="42">
        <v>9</v>
      </c>
      <c r="H12" s="43" t="s">
        <v>50</v>
      </c>
      <c r="I12" s="94">
        <v>0</v>
      </c>
      <c r="J12" s="42">
        <v>14</v>
      </c>
      <c r="K12" s="44" t="s">
        <v>51</v>
      </c>
      <c r="L12" s="45"/>
      <c r="M12" s="94"/>
    </row>
    <row r="13" spans="2:30" ht="18" customHeight="1" thickBot="1">
      <c r="B13" s="46">
        <v>5</v>
      </c>
      <c r="C13" s="47" t="s">
        <v>52</v>
      </c>
      <c r="D13" s="96">
        <f>SUM(D9:D12)</f>
        <v>0</v>
      </c>
      <c r="E13" s="97">
        <f>SUM(E9:E12)</f>
        <v>0</v>
      </c>
      <c r="F13" s="98">
        <f>SUM(F9:F12)</f>
        <v>0</v>
      </c>
      <c r="G13" s="48">
        <v>10</v>
      </c>
      <c r="H13" s="49" t="s">
        <v>53</v>
      </c>
      <c r="I13" s="98">
        <f>SUM(I9:I12)</f>
        <v>0</v>
      </c>
      <c r="J13" s="46">
        <v>15</v>
      </c>
      <c r="K13" s="50"/>
      <c r="L13" s="51" t="s">
        <v>54</v>
      </c>
      <c r="M13" s="98">
        <f>SUM(M9:M12)</f>
        <v>0</v>
      </c>
    </row>
    <row r="14" spans="2:30" ht="18" customHeight="1" thickTop="1">
      <c r="B14" s="52" t="s">
        <v>55</v>
      </c>
      <c r="C14" s="53"/>
      <c r="D14" s="53"/>
      <c r="E14" s="53"/>
      <c r="F14" s="54"/>
      <c r="G14" s="52" t="s">
        <v>56</v>
      </c>
      <c r="H14" s="53"/>
      <c r="I14" s="55"/>
      <c r="J14" s="71" t="s">
        <v>57</v>
      </c>
      <c r="K14" s="35" t="s">
        <v>58</v>
      </c>
      <c r="L14" s="37"/>
      <c r="M14" s="72"/>
    </row>
    <row r="15" spans="2:30" ht="18" customHeight="1">
      <c r="B15" s="56"/>
      <c r="C15" s="57" t="s">
        <v>59</v>
      </c>
      <c r="D15" s="57"/>
      <c r="E15" s="57" t="s">
        <v>60</v>
      </c>
      <c r="F15" s="58"/>
      <c r="G15" s="56"/>
      <c r="H15" s="59"/>
      <c r="I15" s="60"/>
      <c r="J15" s="42">
        <v>16</v>
      </c>
      <c r="K15" s="44" t="s">
        <v>61</v>
      </c>
      <c r="L15" s="61"/>
      <c r="M15" s="94">
        <v>0</v>
      </c>
    </row>
    <row r="16" spans="2:30" ht="18" customHeight="1">
      <c r="B16" s="62"/>
      <c r="C16" s="59" t="s">
        <v>62</v>
      </c>
      <c r="D16" s="59"/>
      <c r="E16" s="59"/>
      <c r="F16" s="63"/>
      <c r="G16" s="62"/>
      <c r="H16" s="59" t="s">
        <v>59</v>
      </c>
      <c r="I16" s="60"/>
      <c r="J16" s="42">
        <v>17</v>
      </c>
      <c r="K16" s="44" t="s">
        <v>63</v>
      </c>
      <c r="L16" s="61"/>
      <c r="M16" s="94">
        <v>0</v>
      </c>
    </row>
    <row r="17" spans="2:13" ht="18" customHeight="1">
      <c r="B17" s="62"/>
      <c r="C17" s="59"/>
      <c r="D17" s="59"/>
      <c r="E17" s="59"/>
      <c r="F17" s="63"/>
      <c r="G17" s="62"/>
      <c r="H17" s="64"/>
      <c r="I17" s="60"/>
      <c r="J17" s="42">
        <v>18</v>
      </c>
      <c r="K17" s="44" t="s">
        <v>64</v>
      </c>
      <c r="L17" s="61"/>
      <c r="M17" s="94">
        <v>0</v>
      </c>
    </row>
    <row r="18" spans="2:13" ht="18" customHeight="1" thickBot="1">
      <c r="B18" s="62"/>
      <c r="C18" s="59"/>
      <c r="D18" s="59"/>
      <c r="E18" s="59"/>
      <c r="F18" s="63"/>
      <c r="G18" s="62"/>
      <c r="H18" s="57" t="s">
        <v>60</v>
      </c>
      <c r="I18" s="60"/>
      <c r="J18" s="42">
        <v>19</v>
      </c>
      <c r="K18" s="44" t="s">
        <v>50</v>
      </c>
      <c r="L18" s="61"/>
      <c r="M18" s="94">
        <v>0</v>
      </c>
    </row>
    <row r="19" spans="2:13" ht="18" customHeight="1" thickBot="1">
      <c r="B19" s="56"/>
      <c r="C19" s="59"/>
      <c r="D19" s="59"/>
      <c r="E19" s="59"/>
      <c r="F19" s="59"/>
      <c r="G19" s="56"/>
      <c r="H19" s="59" t="s">
        <v>62</v>
      </c>
      <c r="I19" s="60"/>
      <c r="J19" s="46">
        <v>20</v>
      </c>
      <c r="K19" s="50"/>
      <c r="L19" s="51" t="s">
        <v>65</v>
      </c>
      <c r="M19" s="98">
        <f>SUM(M15:M18)</f>
        <v>0</v>
      </c>
    </row>
    <row r="20" spans="2:13" ht="18" customHeight="1" thickTop="1">
      <c r="B20" s="52" t="s">
        <v>66</v>
      </c>
      <c r="C20" s="53"/>
      <c r="D20" s="53"/>
      <c r="E20" s="53"/>
      <c r="F20" s="54"/>
      <c r="G20" s="56"/>
      <c r="H20" s="59"/>
      <c r="I20" s="60"/>
      <c r="J20" s="71" t="s">
        <v>67</v>
      </c>
      <c r="K20" s="35" t="s">
        <v>68</v>
      </c>
      <c r="L20" s="37"/>
      <c r="M20" s="72"/>
    </row>
    <row r="21" spans="2:13" ht="18" customHeight="1">
      <c r="B21" s="56"/>
      <c r="C21" s="57" t="s">
        <v>59</v>
      </c>
      <c r="D21" s="57"/>
      <c r="E21" s="57" t="s">
        <v>60</v>
      </c>
      <c r="F21" s="58"/>
      <c r="G21" s="56"/>
      <c r="H21" s="59"/>
      <c r="I21" s="60"/>
      <c r="J21" s="38">
        <v>21</v>
      </c>
      <c r="K21" s="40"/>
      <c r="L21" s="65" t="s">
        <v>69</v>
      </c>
      <c r="M21" s="92">
        <f>ROUND(F13,2)+I13+M13+M19</f>
        <v>0</v>
      </c>
    </row>
    <row r="22" spans="2:13" ht="18" customHeight="1">
      <c r="B22" s="62"/>
      <c r="C22" s="59" t="s">
        <v>62</v>
      </c>
      <c r="D22" s="59"/>
      <c r="E22" s="59"/>
      <c r="F22" s="63"/>
      <c r="G22" s="56"/>
      <c r="H22" s="59"/>
      <c r="I22" s="60"/>
      <c r="J22" s="42">
        <v>22</v>
      </c>
      <c r="K22" s="44" t="s">
        <v>70</v>
      </c>
      <c r="L22" s="99">
        <f>M21-L23</f>
        <v>0</v>
      </c>
      <c r="M22" s="94">
        <f>ROUND((L22*20)/100,2)</f>
        <v>0</v>
      </c>
    </row>
    <row r="23" spans="2:13" ht="18" customHeight="1" thickBot="1">
      <c r="B23" s="62"/>
      <c r="C23" s="59"/>
      <c r="D23" s="59"/>
      <c r="E23" s="59"/>
      <c r="F23" s="63"/>
      <c r="G23" s="56"/>
      <c r="H23" s="59"/>
      <c r="I23" s="60"/>
      <c r="J23" s="42">
        <v>23</v>
      </c>
      <c r="K23" s="44" t="s">
        <v>71</v>
      </c>
      <c r="L23" s="99"/>
      <c r="M23" s="94">
        <f>ROUND((L23*0)/100,1)</f>
        <v>0</v>
      </c>
    </row>
    <row r="24" spans="2:13" ht="18" customHeight="1" thickBot="1">
      <c r="B24" s="62"/>
      <c r="C24" s="59"/>
      <c r="D24" s="59"/>
      <c r="E24" s="59"/>
      <c r="F24" s="63"/>
      <c r="G24" s="56"/>
      <c r="H24" s="59"/>
      <c r="I24" s="60"/>
      <c r="J24" s="46">
        <v>24</v>
      </c>
      <c r="K24" s="50"/>
      <c r="L24" s="51" t="s">
        <v>72</v>
      </c>
      <c r="M24" s="98">
        <f>M21+M22+M23</f>
        <v>0</v>
      </c>
    </row>
    <row r="25" spans="2:13" ht="17.100000000000001" customHeight="1" thickTop="1" thickBot="1">
      <c r="B25" s="66"/>
      <c r="C25" s="67"/>
      <c r="D25" s="67"/>
      <c r="E25" s="67"/>
      <c r="F25" s="67"/>
      <c r="G25" s="66"/>
      <c r="H25" s="67"/>
      <c r="I25" s="68"/>
      <c r="J25" s="73" t="s">
        <v>73</v>
      </c>
      <c r="K25" s="74" t="s">
        <v>74</v>
      </c>
      <c r="L25" s="31"/>
      <c r="M25" s="75">
        <v>0</v>
      </c>
    </row>
    <row r="26" spans="2:13" ht="14.25" customHeight="1" thickTop="1"/>
    <row r="27" spans="2:13" ht="2.25" customHeight="1"/>
  </sheetData>
  <phoneticPr fontId="0" type="noConversion"/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showGridLines="0" workbookViewId="0">
      <pane ySplit="10" topLeftCell="A11" activePane="bottomLeft" state="frozen"/>
      <selection pane="bottomLeft" activeCell="A5" sqref="A5"/>
    </sheetView>
  </sheetViews>
  <sheetFormatPr defaultRowHeight="12.75"/>
  <cols>
    <col min="1" max="1" width="45.85546875" style="1" customWidth="1"/>
    <col min="2" max="2" width="14.28515625" style="6" customWidth="1"/>
    <col min="3" max="3" width="13.5703125" style="6" customWidth="1"/>
    <col min="4" max="4" width="11.5703125" style="6" customWidth="1"/>
    <col min="5" max="5" width="12.140625" style="7" customWidth="1"/>
    <col min="6" max="6" width="10.140625" style="5" customWidth="1"/>
    <col min="7" max="22" width="9.140625" style="1"/>
    <col min="23" max="24" width="5.7109375" style="1" customWidth="1"/>
    <col min="25" max="25" width="6.5703125" style="1" customWidth="1"/>
    <col min="26" max="26" width="24.28515625" style="1" customWidth="1"/>
    <col min="27" max="27" width="4.28515625" style="1" customWidth="1"/>
    <col min="28" max="28" width="8.28515625" style="1" customWidth="1"/>
    <col min="29" max="29" width="8.7109375" style="1" customWidth="1"/>
    <col min="30" max="16384" width="9.140625" style="1"/>
  </cols>
  <sheetData>
    <row r="1" spans="1:29">
      <c r="A1" s="17" t="s">
        <v>75</v>
      </c>
      <c r="C1" s="1"/>
      <c r="E1" s="17" t="s">
        <v>76</v>
      </c>
      <c r="F1" s="1"/>
      <c r="Y1" s="88" t="s">
        <v>0</v>
      </c>
      <c r="Z1" s="88" t="s">
        <v>1</v>
      </c>
      <c r="AA1" s="88" t="s">
        <v>2</v>
      </c>
      <c r="AB1" s="88" t="s">
        <v>3</v>
      </c>
      <c r="AC1" s="88" t="s">
        <v>4</v>
      </c>
    </row>
    <row r="2" spans="1:29">
      <c r="A2" s="17" t="s">
        <v>77</v>
      </c>
      <c r="C2" s="1"/>
      <c r="E2" s="17" t="s">
        <v>78</v>
      </c>
      <c r="F2" s="1"/>
      <c r="Y2" s="88" t="s">
        <v>7</v>
      </c>
      <c r="Z2" s="90" t="s">
        <v>79</v>
      </c>
      <c r="AA2" s="90" t="s">
        <v>9</v>
      </c>
      <c r="AB2" s="90"/>
      <c r="AC2" s="89"/>
    </row>
    <row r="3" spans="1:29">
      <c r="A3" s="17" t="s">
        <v>80</v>
      </c>
      <c r="C3" s="1"/>
      <c r="E3" s="17" t="s">
        <v>81</v>
      </c>
      <c r="F3" s="1"/>
      <c r="Y3" s="88" t="s">
        <v>13</v>
      </c>
      <c r="Z3" s="90" t="s">
        <v>82</v>
      </c>
      <c r="AA3" s="90" t="s">
        <v>9</v>
      </c>
      <c r="AB3" s="90" t="s">
        <v>15</v>
      </c>
      <c r="AC3" s="89" t="s">
        <v>16</v>
      </c>
    </row>
    <row r="4" spans="1:29">
      <c r="B4" s="1"/>
      <c r="C4" s="1"/>
      <c r="D4" s="1"/>
      <c r="E4" s="1"/>
      <c r="F4" s="1"/>
      <c r="Y4" s="88" t="s">
        <v>21</v>
      </c>
      <c r="Z4" s="90" t="s">
        <v>83</v>
      </c>
      <c r="AA4" s="90" t="s">
        <v>9</v>
      </c>
      <c r="AB4" s="90"/>
      <c r="AC4" s="89"/>
    </row>
    <row r="5" spans="1:29">
      <c r="A5" s="17"/>
      <c r="B5" s="1"/>
      <c r="C5" s="1"/>
      <c r="D5" s="1"/>
      <c r="E5" s="1"/>
      <c r="F5" s="1"/>
      <c r="Y5" s="88" t="s">
        <v>27</v>
      </c>
      <c r="Z5" s="90" t="s">
        <v>82</v>
      </c>
      <c r="AA5" s="90" t="s">
        <v>9</v>
      </c>
      <c r="AB5" s="90" t="s">
        <v>15</v>
      </c>
      <c r="AC5" s="89" t="s">
        <v>16</v>
      </c>
    </row>
    <row r="6" spans="1:29">
      <c r="A6" s="17" t="s">
        <v>84</v>
      </c>
      <c r="B6" s="1"/>
      <c r="C6" s="1"/>
      <c r="D6" s="1"/>
      <c r="E6" s="1"/>
      <c r="F6" s="1"/>
    </row>
    <row r="7" spans="1:29">
      <c r="A7" s="17" t="s">
        <v>85</v>
      </c>
      <c r="B7" s="1"/>
      <c r="C7" s="1"/>
      <c r="D7" s="1"/>
      <c r="E7" s="1"/>
      <c r="F7" s="1"/>
    </row>
    <row r="8" spans="1:29" ht="14.25" thickBot="1">
      <c r="B8" s="4" t="str">
        <f>CONCATENATE(Z2," ",AA2," ",AB2," ",AC2)</f>
        <v xml:space="preserve">Rekapitulácia rozpočtu v EUR  </v>
      </c>
    </row>
    <row r="9" spans="1:29" ht="13.5" thickTop="1">
      <c r="A9" s="9" t="s">
        <v>86</v>
      </c>
      <c r="B9" s="10" t="s">
        <v>33</v>
      </c>
      <c r="C9" s="10" t="s">
        <v>87</v>
      </c>
      <c r="D9" s="10" t="s">
        <v>88</v>
      </c>
      <c r="E9" s="14" t="s">
        <v>89</v>
      </c>
      <c r="F9" s="15" t="s">
        <v>90</v>
      </c>
    </row>
    <row r="10" spans="1:29" ht="13.5" thickBot="1">
      <c r="A10" s="11"/>
      <c r="B10" s="12"/>
      <c r="C10" s="12" t="s">
        <v>91</v>
      </c>
      <c r="D10" s="12"/>
      <c r="E10" s="12" t="s">
        <v>88</v>
      </c>
      <c r="F10" s="16" t="s">
        <v>88</v>
      </c>
    </row>
    <row r="11" spans="1:29" ht="13.5" thickTop="1"/>
    <row r="12" spans="1:29">
      <c r="A12" s="1" t="s">
        <v>92</v>
      </c>
      <c r="B12" s="6">
        <f>Prehlad!H24</f>
        <v>0</v>
      </c>
      <c r="C12" s="6">
        <f>Prehlad!I24</f>
        <v>0</v>
      </c>
      <c r="D12" s="6">
        <f>Prehlad!J24</f>
        <v>0</v>
      </c>
      <c r="E12" s="7">
        <f>Prehlad!L24</f>
        <v>1.8040672000000002</v>
      </c>
      <c r="F12" s="5">
        <f>Prehlad!N24</f>
        <v>0</v>
      </c>
    </row>
    <row r="13" spans="1:29">
      <c r="A13" s="1" t="s">
        <v>93</v>
      </c>
      <c r="B13" s="6">
        <f>Prehlad!H47</f>
        <v>0</v>
      </c>
      <c r="C13" s="6">
        <f>Prehlad!I47</f>
        <v>0</v>
      </c>
      <c r="D13" s="6">
        <f>Prehlad!J47</f>
        <v>0</v>
      </c>
      <c r="E13" s="7">
        <f>Prehlad!L47</f>
        <v>0.37434868000000004</v>
      </c>
      <c r="F13" s="5">
        <f>Prehlad!N47</f>
        <v>21.376821</v>
      </c>
    </row>
    <row r="14" spans="1:29">
      <c r="A14" s="1" t="s">
        <v>94</v>
      </c>
      <c r="B14" s="6">
        <f>Prehlad!H49</f>
        <v>0</v>
      </c>
      <c r="C14" s="6">
        <f>Prehlad!I49</f>
        <v>0</v>
      </c>
      <c r="D14" s="6">
        <f>Prehlad!J49</f>
        <v>0</v>
      </c>
      <c r="E14" s="7">
        <f>Prehlad!L49</f>
        <v>2.1784158800000002</v>
      </c>
      <c r="F14" s="5">
        <f>Prehlad!N49</f>
        <v>21.376821</v>
      </c>
    </row>
    <row r="16" spans="1:29">
      <c r="A16" s="1" t="s">
        <v>95</v>
      </c>
      <c r="B16" s="6">
        <f>Prehlad!H84</f>
        <v>0</v>
      </c>
      <c r="C16" s="6">
        <f>Prehlad!I84</f>
        <v>0</v>
      </c>
      <c r="D16" s="6">
        <f>Prehlad!J84</f>
        <v>0</v>
      </c>
      <c r="F16" s="5">
        <f>Prehlad!N84</f>
        <v>0</v>
      </c>
    </row>
    <row r="17" spans="1:6">
      <c r="A17" s="1" t="s">
        <v>96</v>
      </c>
      <c r="B17" s="6">
        <f>Prehlad!H89</f>
        <v>0</v>
      </c>
      <c r="C17" s="6">
        <f>Prehlad!I89</f>
        <v>0</v>
      </c>
      <c r="D17" s="6">
        <f>Prehlad!J89</f>
        <v>0</v>
      </c>
      <c r="F17" s="5">
        <f>Prehlad!N89</f>
        <v>0</v>
      </c>
    </row>
    <row r="18" spans="1:6">
      <c r="A18" s="1" t="s">
        <v>97</v>
      </c>
      <c r="B18" s="6">
        <f>Prehlad!H93</f>
        <v>0</v>
      </c>
      <c r="C18" s="6">
        <f>Prehlad!I93</f>
        <v>0</v>
      </c>
      <c r="D18" s="6">
        <f>Prehlad!J93</f>
        <v>0</v>
      </c>
      <c r="F18" s="5">
        <f>Prehlad!N93</f>
        <v>0</v>
      </c>
    </row>
    <row r="19" spans="1:6">
      <c r="A19" s="1" t="s">
        <v>98</v>
      </c>
      <c r="B19" s="6">
        <f>Prehlad!H95</f>
        <v>0</v>
      </c>
      <c r="C19" s="6">
        <f>Prehlad!I95</f>
        <v>0</v>
      </c>
      <c r="D19" s="6">
        <f>Prehlad!J95</f>
        <v>0</v>
      </c>
      <c r="F19" s="5">
        <f>Prehlad!N95</f>
        <v>0</v>
      </c>
    </row>
    <row r="22" spans="1:6">
      <c r="A22" s="1" t="s">
        <v>99</v>
      </c>
      <c r="B22" s="6">
        <f>Prehlad!H97</f>
        <v>0</v>
      </c>
      <c r="C22" s="6">
        <f>Prehlad!I97</f>
        <v>0</v>
      </c>
      <c r="D22" s="6">
        <f>Prehlad!J97</f>
        <v>0</v>
      </c>
      <c r="F22" s="5">
        <f>Prehlad!N97</f>
        <v>21.376821</v>
      </c>
    </row>
  </sheetData>
  <phoneticPr fontId="0" type="noConversion"/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showGridLines="0" tabSelected="1" workbookViewId="0">
      <pane ySplit="10" topLeftCell="A11" activePane="bottomLeft" state="frozen"/>
      <selection pane="bottomLeft" activeCell="N97" sqref="N97"/>
    </sheetView>
  </sheetViews>
  <sheetFormatPr defaultRowHeight="12.75"/>
  <cols>
    <col min="1" max="1" width="2.85546875" style="80" customWidth="1"/>
    <col min="2" max="2" width="5.28515625" style="81" customWidth="1"/>
    <col min="3" max="3" width="8" style="82" customWidth="1"/>
    <col min="4" max="4" width="40.42578125" style="86" customWidth="1"/>
    <col min="5" max="5" width="9.85546875" style="84" customWidth="1"/>
    <col min="6" max="6" width="5.85546875" style="83" customWidth="1"/>
    <col min="7" max="7" width="9.7109375" style="85" customWidth="1"/>
    <col min="8" max="8" width="10.42578125" style="85" customWidth="1"/>
    <col min="9" max="9" width="10" style="85" customWidth="1"/>
    <col min="10" max="10" width="9.85546875" style="85" customWidth="1"/>
    <col min="11" max="11" width="7.42578125" style="84" customWidth="1"/>
    <col min="12" max="12" width="8.28515625" style="84" customWidth="1"/>
    <col min="13" max="13" width="7.140625" style="84" customWidth="1"/>
    <col min="14" max="14" width="7" style="84" customWidth="1"/>
    <col min="15" max="15" width="24.85546875" style="82" customWidth="1"/>
    <col min="16" max="16" width="4.28515625" style="83" customWidth="1"/>
    <col min="17" max="17" width="8.28515625" style="83" customWidth="1"/>
    <col min="18" max="18" width="8.7109375" style="83" customWidth="1"/>
    <col min="19" max="22" width="9.140625" style="83"/>
    <col min="23" max="16384" width="9.140625" style="1"/>
  </cols>
  <sheetData>
    <row r="1" spans="1:22">
      <c r="A1" s="17" t="s">
        <v>75</v>
      </c>
      <c r="B1" s="1"/>
      <c r="C1" s="1"/>
      <c r="D1" s="1"/>
      <c r="E1" s="1"/>
      <c r="F1" s="1"/>
      <c r="G1" s="6"/>
      <c r="H1" s="1"/>
      <c r="I1" s="17" t="s">
        <v>76</v>
      </c>
      <c r="J1" s="6"/>
      <c r="K1" s="5"/>
      <c r="L1" s="5"/>
      <c r="M1" s="5"/>
      <c r="N1" s="5"/>
      <c r="O1" s="87"/>
      <c r="P1" s="88"/>
      <c r="Q1" s="88" t="s">
        <v>3</v>
      </c>
      <c r="R1" s="88" t="s">
        <v>4</v>
      </c>
      <c r="S1" s="1"/>
      <c r="T1" s="1"/>
      <c r="U1" s="1"/>
      <c r="V1" s="1"/>
    </row>
    <row r="2" spans="1:22">
      <c r="A2" s="17" t="s">
        <v>77</v>
      </c>
      <c r="B2" s="1"/>
      <c r="C2" s="1"/>
      <c r="D2" s="1"/>
      <c r="E2" s="1"/>
      <c r="F2" s="1"/>
      <c r="G2" s="6"/>
      <c r="H2" s="8"/>
      <c r="I2" s="17" t="s">
        <v>78</v>
      </c>
      <c r="J2" s="6"/>
      <c r="K2" s="5"/>
      <c r="L2" s="5"/>
      <c r="M2" s="5"/>
      <c r="N2" s="5"/>
      <c r="O2" s="89"/>
      <c r="P2" s="90"/>
      <c r="Q2" s="90"/>
      <c r="R2" s="89"/>
      <c r="S2" s="1"/>
      <c r="T2" s="1"/>
      <c r="U2" s="1"/>
      <c r="V2" s="1"/>
    </row>
    <row r="3" spans="1:22">
      <c r="A3" s="17" t="s">
        <v>80</v>
      </c>
      <c r="B3" s="1"/>
      <c r="C3" s="1"/>
      <c r="D3" s="1"/>
      <c r="E3" s="1"/>
      <c r="F3" s="1"/>
      <c r="G3" s="6"/>
      <c r="H3" s="1"/>
      <c r="I3" s="17" t="s">
        <v>81</v>
      </c>
      <c r="J3" s="6"/>
      <c r="K3" s="5"/>
      <c r="L3" s="5"/>
      <c r="M3" s="5"/>
      <c r="N3" s="5"/>
      <c r="O3" s="89"/>
      <c r="P3" s="90"/>
      <c r="Q3" s="90" t="s">
        <v>15</v>
      </c>
      <c r="R3" s="89" t="s">
        <v>16</v>
      </c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5"/>
      <c r="L4" s="5"/>
      <c r="M4" s="5"/>
      <c r="N4" s="5"/>
      <c r="O4" s="89"/>
      <c r="P4" s="90"/>
      <c r="Q4" s="90"/>
      <c r="R4" s="89"/>
      <c r="S4" s="1"/>
      <c r="T4" s="1"/>
      <c r="U4" s="1"/>
      <c r="V4" s="1"/>
    </row>
    <row r="5" spans="1:22">
      <c r="A5" s="17"/>
      <c r="B5" s="1"/>
      <c r="C5" s="1"/>
      <c r="D5" s="1"/>
      <c r="E5" s="1"/>
      <c r="F5" s="1"/>
      <c r="G5" s="1"/>
      <c r="H5" s="1"/>
      <c r="I5" s="1"/>
      <c r="J5" s="1"/>
      <c r="K5" s="5"/>
      <c r="L5" s="5"/>
      <c r="M5" s="5"/>
      <c r="N5" s="5"/>
      <c r="O5" s="89"/>
      <c r="P5" s="90"/>
      <c r="Q5" s="90" t="s">
        <v>15</v>
      </c>
      <c r="R5" s="89" t="s">
        <v>16</v>
      </c>
      <c r="S5" s="1"/>
      <c r="T5" s="1"/>
      <c r="U5" s="1"/>
      <c r="V5" s="1"/>
    </row>
    <row r="6" spans="1:22">
      <c r="A6" s="17" t="s">
        <v>84</v>
      </c>
      <c r="B6" s="1"/>
      <c r="C6" s="1"/>
      <c r="D6" s="1"/>
      <c r="E6" s="1"/>
      <c r="F6" s="1"/>
      <c r="G6" s="1"/>
      <c r="H6" s="1"/>
      <c r="I6" s="1"/>
      <c r="J6" s="1"/>
      <c r="K6" s="5"/>
      <c r="L6" s="5"/>
      <c r="M6" s="5"/>
      <c r="N6" s="5"/>
      <c r="O6" s="8"/>
      <c r="P6" s="1"/>
      <c r="Q6" s="1"/>
      <c r="R6" s="1"/>
      <c r="S6" s="1"/>
      <c r="T6" s="1"/>
      <c r="U6" s="1"/>
      <c r="V6" s="1"/>
    </row>
    <row r="7" spans="1:22">
      <c r="A7" s="17" t="s">
        <v>85</v>
      </c>
      <c r="B7" s="1"/>
      <c r="C7" s="1"/>
      <c r="D7" s="1"/>
      <c r="E7" s="1"/>
      <c r="F7" s="1"/>
      <c r="G7" s="1"/>
      <c r="H7" s="1"/>
      <c r="I7" s="1"/>
      <c r="J7" s="1"/>
      <c r="K7" s="5"/>
      <c r="L7" s="5"/>
      <c r="M7" s="5"/>
      <c r="N7" s="5"/>
      <c r="O7" s="8"/>
      <c r="P7" s="1"/>
      <c r="Q7" s="1"/>
      <c r="R7" s="1"/>
      <c r="S7" s="1"/>
      <c r="T7" s="1"/>
      <c r="U7" s="1"/>
      <c r="V7" s="1"/>
    </row>
    <row r="8" spans="1:22" ht="14.25" thickBot="1">
      <c r="A8" s="1"/>
      <c r="B8" s="2"/>
      <c r="C8" s="3"/>
      <c r="D8" s="4" t="str">
        <f>CONCATENATE(O2," ",P2," ",Q2," ",R2)</f>
        <v xml:space="preserve">   </v>
      </c>
      <c r="E8" s="5"/>
      <c r="F8" s="1"/>
      <c r="G8" s="6"/>
      <c r="H8" s="6"/>
      <c r="I8" s="6"/>
      <c r="J8" s="6"/>
      <c r="K8" s="5"/>
      <c r="L8" s="5"/>
      <c r="M8" s="5"/>
      <c r="N8" s="5"/>
      <c r="O8" s="8"/>
      <c r="P8" s="1"/>
      <c r="Q8" s="1"/>
      <c r="R8" s="1"/>
      <c r="S8" s="1"/>
      <c r="T8" s="1"/>
      <c r="U8" s="1"/>
      <c r="V8" s="1"/>
    </row>
    <row r="9" spans="1:22" ht="13.5" thickTop="1">
      <c r="A9" s="9" t="s">
        <v>100</v>
      </c>
      <c r="B9" s="10" t="s">
        <v>101</v>
      </c>
      <c r="C9" s="10" t="s">
        <v>102</v>
      </c>
      <c r="D9" s="10" t="s">
        <v>103</v>
      </c>
      <c r="E9" s="10" t="s">
        <v>104</v>
      </c>
      <c r="F9" s="10" t="s">
        <v>105</v>
      </c>
      <c r="G9" s="10" t="s">
        <v>106</v>
      </c>
      <c r="H9" s="10" t="s">
        <v>33</v>
      </c>
      <c r="I9" s="10" t="s">
        <v>87</v>
      </c>
      <c r="J9" s="10" t="s">
        <v>88</v>
      </c>
      <c r="K9" s="105" t="s">
        <v>89</v>
      </c>
      <c r="L9" s="106"/>
      <c r="M9" s="107" t="s">
        <v>90</v>
      </c>
      <c r="N9" s="106"/>
      <c r="O9" s="79"/>
      <c r="P9" s="1"/>
      <c r="Q9" s="1"/>
      <c r="R9" s="1"/>
      <c r="S9" s="1"/>
      <c r="T9" s="1"/>
      <c r="U9" s="1"/>
      <c r="V9" s="1"/>
    </row>
    <row r="10" spans="1:22" ht="13.5" thickBot="1">
      <c r="A10" s="11" t="s">
        <v>107</v>
      </c>
      <c r="B10" s="12" t="s">
        <v>108</v>
      </c>
      <c r="C10" s="13"/>
      <c r="D10" s="12" t="s">
        <v>109</v>
      </c>
      <c r="E10" s="12" t="s">
        <v>110</v>
      </c>
      <c r="F10" s="12" t="s">
        <v>111</v>
      </c>
      <c r="G10" s="12" t="s">
        <v>112</v>
      </c>
      <c r="H10" s="12"/>
      <c r="I10" s="12" t="s">
        <v>91</v>
      </c>
      <c r="J10" s="12"/>
      <c r="K10" s="108" t="s">
        <v>106</v>
      </c>
      <c r="L10" s="108" t="s">
        <v>88</v>
      </c>
      <c r="M10" s="109" t="s">
        <v>106</v>
      </c>
      <c r="N10" s="108" t="s">
        <v>88</v>
      </c>
      <c r="O10" s="79"/>
      <c r="P10" s="1"/>
      <c r="Q10" s="1"/>
      <c r="R10" s="1"/>
      <c r="S10" s="1"/>
      <c r="T10" s="1"/>
      <c r="U10" s="1"/>
      <c r="V10" s="1"/>
    </row>
    <row r="11" spans="1:22" ht="13.5" thickTop="1"/>
    <row r="12" spans="1:22">
      <c r="B12" s="100" t="s">
        <v>113</v>
      </c>
    </row>
    <row r="13" spans="1:22">
      <c r="B13" s="82" t="s">
        <v>92</v>
      </c>
    </row>
    <row r="14" spans="1:22" ht="15.75" customHeight="1">
      <c r="A14" s="80">
        <v>1</v>
      </c>
      <c r="B14" s="81" t="s">
        <v>114</v>
      </c>
      <c r="C14" s="82" t="s">
        <v>115</v>
      </c>
      <c r="D14" s="86" t="s">
        <v>116</v>
      </c>
      <c r="E14" s="84">
        <v>204.08</v>
      </c>
      <c r="F14" s="83" t="s">
        <v>117</v>
      </c>
      <c r="H14" s="85">
        <f>ROUND(E14*G14, 2)</f>
        <v>0</v>
      </c>
      <c r="J14" s="85">
        <f>ROUND(E14*G14, 2)</f>
        <v>0</v>
      </c>
      <c r="K14" s="84">
        <v>8.8400000000000006E-3</v>
      </c>
      <c r="L14" s="84">
        <f>E14*K14</f>
        <v>1.8040672000000002</v>
      </c>
    </row>
    <row r="15" spans="1:22">
      <c r="D15" s="86" t="s">
        <v>118</v>
      </c>
    </row>
    <row r="16" spans="1:22">
      <c r="D16" s="86" t="s">
        <v>119</v>
      </c>
    </row>
    <row r="17" spans="1:14">
      <c r="D17" s="86" t="s">
        <v>120</v>
      </c>
    </row>
    <row r="18" spans="1:14">
      <c r="D18" s="86" t="s">
        <v>121</v>
      </c>
    </row>
    <row r="19" spans="1:14">
      <c r="D19" s="86" t="s">
        <v>122</v>
      </c>
    </row>
    <row r="20" spans="1:14">
      <c r="D20" s="86" t="s">
        <v>123</v>
      </c>
    </row>
    <row r="21" spans="1:14">
      <c r="D21" s="86" t="s">
        <v>124</v>
      </c>
    </row>
    <row r="22" spans="1:14">
      <c r="D22" s="86" t="s">
        <v>125</v>
      </c>
    </row>
    <row r="23" spans="1:14">
      <c r="D23" s="86" t="s">
        <v>126</v>
      </c>
    </row>
    <row r="24" spans="1:14">
      <c r="D24" s="101" t="s">
        <v>127</v>
      </c>
      <c r="E24" s="102">
        <f>J24</f>
        <v>0</v>
      </c>
      <c r="H24" s="102">
        <f>SUM(H12:H23)</f>
        <v>0</v>
      </c>
      <c r="I24" s="102">
        <f>SUM(I12:I23)</f>
        <v>0</v>
      </c>
      <c r="J24" s="102">
        <f>SUM(J12:J23)</f>
        <v>0</v>
      </c>
      <c r="L24" s="103">
        <f>SUM(L12:L23)</f>
        <v>1.8040672000000002</v>
      </c>
      <c r="N24" s="103">
        <f>SUM(N12:N23)</f>
        <v>0</v>
      </c>
    </row>
    <row r="26" spans="1:14">
      <c r="B26" s="82" t="s">
        <v>93</v>
      </c>
    </row>
    <row r="27" spans="1:14">
      <c r="A27" s="80">
        <v>2</v>
      </c>
      <c r="B27" s="81" t="s">
        <v>114</v>
      </c>
      <c r="C27" s="82" t="s">
        <v>128</v>
      </c>
      <c r="D27" s="86" t="s">
        <v>129</v>
      </c>
      <c r="E27" s="84">
        <v>308.27999999999997</v>
      </c>
      <c r="F27" s="83" t="s">
        <v>130</v>
      </c>
      <c r="H27" s="85">
        <f>ROUND(E27*G27, 2)</f>
        <v>0</v>
      </c>
      <c r="J27" s="85">
        <f>ROUND(E27*G27, 2)</f>
        <v>0</v>
      </c>
      <c r="K27" s="84">
        <v>2.0000000000000002E-5</v>
      </c>
      <c r="L27" s="84">
        <f>E27*K27</f>
        <v>6.1656000000000002E-3</v>
      </c>
    </row>
    <row r="28" spans="1:14">
      <c r="A28" s="80">
        <v>3</v>
      </c>
      <c r="B28" s="81" t="s">
        <v>131</v>
      </c>
      <c r="C28" s="82" t="s">
        <v>132</v>
      </c>
      <c r="D28" s="86" t="s">
        <v>133</v>
      </c>
      <c r="E28" s="84">
        <v>16.164999999999999</v>
      </c>
      <c r="F28" s="83" t="s">
        <v>130</v>
      </c>
      <c r="H28" s="85">
        <f>ROUND(E28*G28, 2)</f>
        <v>0</v>
      </c>
      <c r="J28" s="85">
        <f>ROUND(E28*G28, 2)</f>
        <v>0</v>
      </c>
      <c r="K28" s="84">
        <v>6.8000000000000005E-4</v>
      </c>
      <c r="L28" s="84">
        <f>E28*K28</f>
        <v>1.0992200000000001E-2</v>
      </c>
      <c r="M28" s="84">
        <v>8.2000000000000003E-2</v>
      </c>
      <c r="N28" s="84">
        <f>E28*M28</f>
        <v>1.3255299999999999</v>
      </c>
    </row>
    <row r="29" spans="1:14">
      <c r="D29" s="86" t="s">
        <v>134</v>
      </c>
    </row>
    <row r="30" spans="1:14" ht="17.25" customHeight="1">
      <c r="A30" s="80">
        <v>4</v>
      </c>
      <c r="B30" s="81" t="s">
        <v>131</v>
      </c>
      <c r="C30" s="82" t="s">
        <v>135</v>
      </c>
      <c r="D30" s="86" t="s">
        <v>136</v>
      </c>
      <c r="E30" s="84">
        <v>111</v>
      </c>
      <c r="F30" s="83" t="s">
        <v>137</v>
      </c>
      <c r="H30" s="85">
        <f>ROUND(E30*G30, 2)</f>
        <v>0</v>
      </c>
      <c r="J30" s="85">
        <f>ROUND(E30*G30, 2)</f>
        <v>0</v>
      </c>
    </row>
    <row r="31" spans="1:14">
      <c r="D31" s="86" t="s">
        <v>138</v>
      </c>
    </row>
    <row r="32" spans="1:14">
      <c r="A32" s="80">
        <v>5</v>
      </c>
      <c r="B32" s="81" t="s">
        <v>131</v>
      </c>
      <c r="C32" s="82" t="s">
        <v>139</v>
      </c>
      <c r="D32" s="86" t="s">
        <v>140</v>
      </c>
      <c r="E32" s="84">
        <v>46.706000000000003</v>
      </c>
      <c r="F32" s="83" t="s">
        <v>130</v>
      </c>
      <c r="H32" s="85">
        <f>ROUND(E32*G32, 2)</f>
        <v>0</v>
      </c>
      <c r="J32" s="85">
        <f>ROUND(E32*G32, 2)</f>
        <v>0</v>
      </c>
      <c r="K32" s="84">
        <v>9.3999999999999997E-4</v>
      </c>
      <c r="L32" s="84">
        <f>E32*K32</f>
        <v>4.3903640000000001E-2</v>
      </c>
      <c r="M32" s="84">
        <v>5.3999999999999999E-2</v>
      </c>
      <c r="N32" s="84">
        <f>E32*M32</f>
        <v>2.5221240000000003</v>
      </c>
    </row>
    <row r="33" spans="1:14">
      <c r="D33" s="86" t="s">
        <v>141</v>
      </c>
    </row>
    <row r="34" spans="1:14">
      <c r="D34" s="86" t="s">
        <v>142</v>
      </c>
    </row>
    <row r="35" spans="1:14">
      <c r="A35" s="80">
        <v>6</v>
      </c>
      <c r="B35" s="81" t="s">
        <v>131</v>
      </c>
      <c r="C35" s="82" t="s">
        <v>143</v>
      </c>
      <c r="D35" s="86" t="s">
        <v>144</v>
      </c>
      <c r="E35" s="84">
        <v>372.96100000000001</v>
      </c>
      <c r="F35" s="83" t="s">
        <v>130</v>
      </c>
      <c r="H35" s="85">
        <f>ROUND(E35*G35, 2)</f>
        <v>0</v>
      </c>
      <c r="J35" s="85">
        <f>ROUND(E35*G35, 2)</f>
        <v>0</v>
      </c>
      <c r="K35" s="84">
        <v>8.4000000000000003E-4</v>
      </c>
      <c r="L35" s="84">
        <f>E35*K35</f>
        <v>0.31328724000000002</v>
      </c>
      <c r="M35" s="84">
        <v>4.7E-2</v>
      </c>
      <c r="N35" s="84">
        <f>E35*M35</f>
        <v>17.529167000000001</v>
      </c>
    </row>
    <row r="36" spans="1:14">
      <c r="D36" s="86" t="s">
        <v>145</v>
      </c>
    </row>
    <row r="37" spans="1:14">
      <c r="D37" s="86" t="s">
        <v>146</v>
      </c>
    </row>
    <row r="38" spans="1:14">
      <c r="D38" s="86" t="s">
        <v>147</v>
      </c>
    </row>
    <row r="39" spans="1:14">
      <c r="A39" s="80">
        <v>7</v>
      </c>
      <c r="B39" s="81" t="s">
        <v>131</v>
      </c>
      <c r="C39" s="82" t="s">
        <v>148</v>
      </c>
      <c r="D39" s="86" t="s">
        <v>149</v>
      </c>
      <c r="E39" s="84">
        <v>21.376999999999999</v>
      </c>
      <c r="F39" s="83" t="s">
        <v>150</v>
      </c>
      <c r="H39" s="85">
        <f>ROUND(E39*G39, 2)</f>
        <v>0</v>
      </c>
      <c r="J39" s="85">
        <f>ROUND(E39*G39, 2)</f>
        <v>0</v>
      </c>
    </row>
    <row r="40" spans="1:14" ht="17.25" customHeight="1">
      <c r="A40" s="80">
        <v>8</v>
      </c>
      <c r="B40" s="81" t="s">
        <v>131</v>
      </c>
      <c r="C40" s="82" t="s">
        <v>151</v>
      </c>
      <c r="D40" s="86" t="s">
        <v>152</v>
      </c>
      <c r="E40" s="84">
        <v>406.16300000000001</v>
      </c>
      <c r="F40" s="83" t="s">
        <v>150</v>
      </c>
      <c r="H40" s="85">
        <f>ROUND(E40*G40, 2)</f>
        <v>0</v>
      </c>
      <c r="J40" s="85">
        <f>ROUND(E40*G40, 2)</f>
        <v>0</v>
      </c>
    </row>
    <row r="41" spans="1:14">
      <c r="D41" s="86" t="s">
        <v>153</v>
      </c>
    </row>
    <row r="42" spans="1:14" ht="18" customHeight="1">
      <c r="A42" s="80">
        <v>9</v>
      </c>
      <c r="B42" s="81" t="s">
        <v>131</v>
      </c>
      <c r="C42" s="82" t="s">
        <v>154</v>
      </c>
      <c r="D42" s="86" t="s">
        <v>155</v>
      </c>
      <c r="E42" s="84">
        <v>21.376999999999999</v>
      </c>
      <c r="F42" s="83" t="s">
        <v>150</v>
      </c>
      <c r="H42" s="85">
        <f>ROUND(E42*G42, 2)</f>
        <v>0</v>
      </c>
      <c r="J42" s="85">
        <f>ROUND(E42*G42, 2)</f>
        <v>0</v>
      </c>
    </row>
    <row r="43" spans="1:14" ht="15" customHeight="1">
      <c r="A43" s="80">
        <v>10</v>
      </c>
      <c r="B43" s="81" t="s">
        <v>131</v>
      </c>
      <c r="C43" s="82" t="s">
        <v>156</v>
      </c>
      <c r="D43" s="86" t="s">
        <v>157</v>
      </c>
      <c r="E43" s="84">
        <v>128.262</v>
      </c>
      <c r="F43" s="83" t="s">
        <v>150</v>
      </c>
      <c r="H43" s="85">
        <f>ROUND(E43*G43, 2)</f>
        <v>0</v>
      </c>
      <c r="J43" s="85">
        <f>ROUND(E43*G43, 2)</f>
        <v>0</v>
      </c>
    </row>
    <row r="44" spans="1:14">
      <c r="D44" s="86" t="s">
        <v>158</v>
      </c>
    </row>
    <row r="45" spans="1:14">
      <c r="A45" s="80">
        <v>11</v>
      </c>
      <c r="B45" s="81" t="s">
        <v>131</v>
      </c>
      <c r="C45" s="82" t="s">
        <v>159</v>
      </c>
      <c r="D45" s="86" t="s">
        <v>160</v>
      </c>
      <c r="E45" s="84">
        <v>21.376999999999999</v>
      </c>
      <c r="F45" s="83" t="s">
        <v>150</v>
      </c>
      <c r="H45" s="85">
        <f>ROUND(E45*G45, 2)</f>
        <v>0</v>
      </c>
      <c r="J45" s="85">
        <f>ROUND(E45*G45, 2)</f>
        <v>0</v>
      </c>
    </row>
    <row r="46" spans="1:14">
      <c r="A46" s="80">
        <v>12</v>
      </c>
      <c r="B46" s="81" t="s">
        <v>161</v>
      </c>
      <c r="C46" s="82" t="s">
        <v>162</v>
      </c>
      <c r="D46" s="86" t="s">
        <v>163</v>
      </c>
      <c r="E46" s="84">
        <v>2.1819999999999999</v>
      </c>
      <c r="F46" s="83" t="s">
        <v>150</v>
      </c>
      <c r="H46" s="85">
        <f>ROUND(E46*G46, 2)</f>
        <v>0</v>
      </c>
      <c r="J46" s="85">
        <f>ROUND(E46*G46, 2)</f>
        <v>0</v>
      </c>
    </row>
    <row r="47" spans="1:14">
      <c r="D47" s="101" t="s">
        <v>164</v>
      </c>
      <c r="E47" s="102">
        <f>J47</f>
        <v>0</v>
      </c>
      <c r="H47" s="102">
        <f>SUM(H26:H46)</f>
        <v>0</v>
      </c>
      <c r="I47" s="102">
        <f>SUM(I26:I46)</f>
        <v>0</v>
      </c>
      <c r="J47" s="102">
        <f>SUM(J26:J46)</f>
        <v>0</v>
      </c>
      <c r="L47" s="103">
        <f>SUM(L26:L46)</f>
        <v>0.37434868000000004</v>
      </c>
      <c r="N47" s="103">
        <f>SUM(N26:N46)</f>
        <v>21.376821</v>
      </c>
    </row>
    <row r="49" spans="1:14">
      <c r="D49" s="101" t="s">
        <v>94</v>
      </c>
      <c r="E49" s="103">
        <f>J49</f>
        <v>0</v>
      </c>
      <c r="H49" s="102">
        <f>+H24+H47</f>
        <v>0</v>
      </c>
      <c r="I49" s="102">
        <f>+I24+I47</f>
        <v>0</v>
      </c>
      <c r="J49" s="102">
        <f>+J24+J47</f>
        <v>0</v>
      </c>
      <c r="L49" s="103">
        <f>+L24+L47</f>
        <v>2.1784158800000002</v>
      </c>
      <c r="N49" s="103">
        <f>+N24+N47</f>
        <v>21.376821</v>
      </c>
    </row>
    <row r="51" spans="1:14">
      <c r="B51" s="100" t="s">
        <v>165</v>
      </c>
    </row>
    <row r="52" spans="1:14">
      <c r="B52" s="82" t="s">
        <v>95</v>
      </c>
    </row>
    <row r="53" spans="1:14" ht="25.5">
      <c r="A53" s="80">
        <v>13</v>
      </c>
      <c r="B53" s="81" t="s">
        <v>166</v>
      </c>
      <c r="C53" s="82" t="s">
        <v>167</v>
      </c>
      <c r="D53" s="86" t="s">
        <v>210</v>
      </c>
      <c r="E53" s="84">
        <v>932.76</v>
      </c>
      <c r="F53" s="83" t="s">
        <v>117</v>
      </c>
      <c r="H53" s="85">
        <f>ROUND(E53*G53, 2)</f>
        <v>0</v>
      </c>
      <c r="J53" s="85">
        <f>ROUND(E53*G53, 2)</f>
        <v>0</v>
      </c>
    </row>
    <row r="54" spans="1:14">
      <c r="D54" s="86" t="s">
        <v>168</v>
      </c>
    </row>
    <row r="55" spans="1:14">
      <c r="D55" s="86" t="s">
        <v>169</v>
      </c>
    </row>
    <row r="56" spans="1:14">
      <c r="D56" s="86" t="s">
        <v>170</v>
      </c>
    </row>
    <row r="57" spans="1:14">
      <c r="D57" s="86" t="s">
        <v>171</v>
      </c>
    </row>
    <row r="58" spans="1:14">
      <c r="D58" s="86" t="s">
        <v>172</v>
      </c>
    </row>
    <row r="59" spans="1:14">
      <c r="D59" s="86" t="s">
        <v>173</v>
      </c>
    </row>
    <row r="60" spans="1:14">
      <c r="D60" s="86" t="s">
        <v>174</v>
      </c>
    </row>
    <row r="61" spans="1:14">
      <c r="D61" s="86" t="s">
        <v>175</v>
      </c>
    </row>
    <row r="62" spans="1:14">
      <c r="D62" s="86" t="s">
        <v>176</v>
      </c>
    </row>
    <row r="63" spans="1:14">
      <c r="D63" s="86" t="s">
        <v>177</v>
      </c>
    </row>
    <row r="64" spans="1:14">
      <c r="D64" s="86" t="s">
        <v>178</v>
      </c>
    </row>
    <row r="65" spans="1:10">
      <c r="D65" s="86" t="s">
        <v>179</v>
      </c>
    </row>
    <row r="66" spans="1:10" ht="25.5">
      <c r="A66" s="80">
        <v>14</v>
      </c>
      <c r="B66" s="81" t="s">
        <v>180</v>
      </c>
      <c r="C66" s="82" t="s">
        <v>181</v>
      </c>
      <c r="D66" s="86" t="s">
        <v>211</v>
      </c>
      <c r="E66" s="84">
        <v>535.08699999999999</v>
      </c>
      <c r="F66" s="83" t="s">
        <v>130</v>
      </c>
      <c r="I66" s="85">
        <f>ROUND(E66*G66, 2)</f>
        <v>0</v>
      </c>
      <c r="J66" s="85">
        <f>ROUND(E66*G66, 2)</f>
        <v>0</v>
      </c>
    </row>
    <row r="67" spans="1:10">
      <c r="D67" s="86" t="s">
        <v>182</v>
      </c>
    </row>
    <row r="68" spans="1:10">
      <c r="D68" s="86" t="s">
        <v>183</v>
      </c>
    </row>
    <row r="69" spans="1:10">
      <c r="D69" s="86" t="s">
        <v>184</v>
      </c>
    </row>
    <row r="70" spans="1:10">
      <c r="D70" s="86" t="s">
        <v>185</v>
      </c>
    </row>
    <row r="71" spans="1:10">
      <c r="D71" s="86" t="s">
        <v>186</v>
      </c>
    </row>
    <row r="72" spans="1:10">
      <c r="D72" s="86" t="s">
        <v>187</v>
      </c>
    </row>
    <row r="73" spans="1:10">
      <c r="D73" s="86" t="s">
        <v>188</v>
      </c>
    </row>
    <row r="74" spans="1:10">
      <c r="D74" s="86" t="s">
        <v>189</v>
      </c>
    </row>
    <row r="75" spans="1:10">
      <c r="D75" s="86" t="s">
        <v>190</v>
      </c>
    </row>
    <row r="76" spans="1:10" ht="18.75" customHeight="1">
      <c r="D76" s="86" t="s">
        <v>209</v>
      </c>
    </row>
    <row r="77" spans="1:10" ht="27" customHeight="1">
      <c r="A77" s="80">
        <v>15</v>
      </c>
      <c r="B77" s="81" t="s">
        <v>180</v>
      </c>
      <c r="C77" s="82" t="s">
        <v>191</v>
      </c>
      <c r="D77" s="86" t="s">
        <v>212</v>
      </c>
      <c r="E77" s="84">
        <v>21.350999999999999</v>
      </c>
      <c r="F77" s="83" t="s">
        <v>130</v>
      </c>
      <c r="I77" s="85">
        <f>ROUND(E77*G77, 2)</f>
        <v>0</v>
      </c>
      <c r="J77" s="85">
        <f>ROUND(E77*G77, 2)</f>
        <v>0</v>
      </c>
    </row>
    <row r="78" spans="1:10">
      <c r="D78" s="86" t="s">
        <v>192</v>
      </c>
    </row>
    <row r="79" spans="1:10">
      <c r="D79" s="86" t="s">
        <v>193</v>
      </c>
    </row>
    <row r="80" spans="1:10">
      <c r="D80" s="86" t="s">
        <v>194</v>
      </c>
    </row>
    <row r="81" spans="1:14">
      <c r="D81" s="86" t="s">
        <v>195</v>
      </c>
    </row>
    <row r="82" spans="1:14" ht="17.25" customHeight="1">
      <c r="D82" s="86" t="s">
        <v>209</v>
      </c>
    </row>
    <row r="83" spans="1:14" ht="18" customHeight="1">
      <c r="A83" s="80">
        <v>16</v>
      </c>
      <c r="B83" s="81" t="s">
        <v>166</v>
      </c>
      <c r="C83" s="82" t="s">
        <v>196</v>
      </c>
      <c r="D83" s="86" t="s">
        <v>197</v>
      </c>
      <c r="F83" s="83" t="s">
        <v>198</v>
      </c>
      <c r="H83" s="85">
        <f>ROUND(E83*G83, 2)</f>
        <v>0</v>
      </c>
      <c r="J83" s="85">
        <f>ROUND(E83*G83, 2)</f>
        <v>0</v>
      </c>
    </row>
    <row r="84" spans="1:14">
      <c r="D84" s="101" t="s">
        <v>199</v>
      </c>
      <c r="E84" s="102">
        <f>J84</f>
        <v>0</v>
      </c>
      <c r="H84" s="102">
        <f>SUM(H51:H83)</f>
        <v>0</v>
      </c>
      <c r="I84" s="102">
        <f>SUM(I51:I83)</f>
        <v>0</v>
      </c>
      <c r="J84" s="102">
        <f>SUM(J51:J83)</f>
        <v>0</v>
      </c>
      <c r="L84" s="103"/>
      <c r="N84" s="103">
        <f>SUM(N51:N83)</f>
        <v>0</v>
      </c>
    </row>
    <row r="86" spans="1:14">
      <c r="B86" s="82" t="s">
        <v>96</v>
      </c>
    </row>
    <row r="87" spans="1:14">
      <c r="A87" s="80">
        <v>17</v>
      </c>
      <c r="B87" s="81" t="s">
        <v>200</v>
      </c>
      <c r="C87" s="82" t="s">
        <v>201</v>
      </c>
      <c r="D87" s="86" t="s">
        <v>202</v>
      </c>
      <c r="E87" s="84">
        <v>2.4</v>
      </c>
      <c r="F87" s="83" t="s">
        <v>130</v>
      </c>
      <c r="H87" s="85">
        <f>ROUND(E87*G87, 2)</f>
        <v>0</v>
      </c>
      <c r="J87" s="85">
        <f>ROUND(E87*G87, 2)</f>
        <v>0</v>
      </c>
    </row>
    <row r="88" spans="1:14">
      <c r="D88" s="86" t="s">
        <v>203</v>
      </c>
    </row>
    <row r="89" spans="1:14">
      <c r="D89" s="101" t="s">
        <v>204</v>
      </c>
      <c r="E89" s="102">
        <f>J89</f>
        <v>0</v>
      </c>
      <c r="H89" s="102">
        <f>SUM(H86:H88)</f>
        <v>0</v>
      </c>
      <c r="I89" s="102">
        <f>SUM(I86:I88)</f>
        <v>0</v>
      </c>
      <c r="J89" s="102">
        <f>SUM(J86:J88)</f>
        <v>0</v>
      </c>
      <c r="L89" s="103"/>
      <c r="N89" s="103">
        <f>SUM(N86:N88)</f>
        <v>0</v>
      </c>
    </row>
    <row r="91" spans="1:14">
      <c r="B91" s="82" t="s">
        <v>97</v>
      </c>
    </row>
    <row r="92" spans="1:14" ht="25.5">
      <c r="A92" s="80">
        <v>18</v>
      </c>
      <c r="B92" s="81" t="s">
        <v>205</v>
      </c>
      <c r="C92" s="82" t="s">
        <v>206</v>
      </c>
      <c r="D92" s="86" t="s">
        <v>208</v>
      </c>
      <c r="E92" s="84">
        <v>308.27999999999997</v>
      </c>
      <c r="F92" s="83" t="s">
        <v>130</v>
      </c>
      <c r="H92" s="85">
        <f>ROUND(E92*G92, 2)</f>
        <v>0</v>
      </c>
      <c r="J92" s="85">
        <f>ROUND(E92*G92, 2)</f>
        <v>0</v>
      </c>
    </row>
    <row r="93" spans="1:14">
      <c r="D93" s="101" t="s">
        <v>207</v>
      </c>
      <c r="E93" s="102">
        <f>J93</f>
        <v>0</v>
      </c>
      <c r="H93" s="102">
        <f>SUM(H91:H92)</f>
        <v>0</v>
      </c>
      <c r="I93" s="102">
        <f>SUM(I91:I92)</f>
        <v>0</v>
      </c>
      <c r="J93" s="102">
        <f>SUM(J91:J92)</f>
        <v>0</v>
      </c>
      <c r="L93" s="103"/>
      <c r="N93" s="103">
        <f>SUM(N91:N92)</f>
        <v>0</v>
      </c>
    </row>
    <row r="95" spans="1:14">
      <c r="D95" s="101" t="s">
        <v>98</v>
      </c>
      <c r="E95" s="102">
        <f>J95</f>
        <v>0</v>
      </c>
      <c r="H95" s="102">
        <f>+H84+H89+H93</f>
        <v>0</v>
      </c>
      <c r="I95" s="102">
        <f>+I84+I89+I93</f>
        <v>0</v>
      </c>
      <c r="J95" s="102">
        <f>+J84+J89+J93</f>
        <v>0</v>
      </c>
      <c r="L95" s="103"/>
      <c r="N95" s="103">
        <f>+N84+N89+N93</f>
        <v>0</v>
      </c>
    </row>
    <row r="97" spans="4:14">
      <c r="D97" s="104" t="s">
        <v>99</v>
      </c>
      <c r="E97" s="102">
        <f>J97</f>
        <v>0</v>
      </c>
      <c r="H97" s="102">
        <f>+H49+H95</f>
        <v>0</v>
      </c>
      <c r="I97" s="102">
        <f>+I49+I95</f>
        <v>0</v>
      </c>
      <c r="J97" s="102">
        <f>+J49+J95</f>
        <v>0</v>
      </c>
      <c r="L97" s="103"/>
      <c r="N97" s="103">
        <f>+N49+N95</f>
        <v>21.376821</v>
      </c>
    </row>
  </sheetData>
  <phoneticPr fontId="0" type="noConversion"/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Safr Peter</dc:creator>
  <cp:lastModifiedBy>Safr Peter</cp:lastModifiedBy>
  <cp:lastPrinted>2016-06-06T12:10:37Z</cp:lastPrinted>
  <dcterms:created xsi:type="dcterms:W3CDTF">1999-04-06T07:39:42Z</dcterms:created>
  <dcterms:modified xsi:type="dcterms:W3CDTF">2016-06-06T12:11:27Z</dcterms:modified>
</cp:coreProperties>
</file>